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cirbcibgbrussels.sharepoint.com/sites/ADM_DGE_Management/Documents partages/General/"/>
    </mc:Choice>
  </mc:AlternateContent>
  <xr:revisionPtr revIDLastSave="656" documentId="8_{690030F7-3E4C-4EBF-8507-51E1F80B13D6}" xr6:coauthVersionLast="47" xr6:coauthVersionMax="47" xr10:uidLastSave="{E65B90E1-7F3B-4F2C-BABB-3C9714A4C972}"/>
  <bookViews>
    <workbookView xWindow="5580" yWindow="2055" windowWidth="15375" windowHeight="11370" firstSheet="5" activeTab="5" xr2:uid="{00000000-000D-0000-FFFF-FFFF00000000}"/>
  </bookViews>
  <sheets>
    <sheet name="Administration générale" sheetId="12" r:id="rId1"/>
    <sheet name="Budget et Patrimoine" sheetId="11" r:id="rId2"/>
    <sheet name="Ressources Humaines" sheetId="10" r:id="rId3"/>
    <sheet name="Enseignement et Formation Pro" sheetId="9" r:id="rId4"/>
    <sheet name="Social Santé" sheetId="8" r:id="rId5"/>
    <sheet name="Culture, Sport et Tourisme" sheetId="7" r:id="rId6"/>
    <sheet name="Personnes handicapées" sheetId="6" r:id="rId7"/>
    <sheet name="Labiris" sheetId="13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6" i="11" l="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</calcChain>
</file>

<file path=xl/sharedStrings.xml><?xml version="1.0" encoding="utf-8"?>
<sst xmlns="http://schemas.openxmlformats.org/spreadsheetml/2006/main" count="6944" uniqueCount="1555">
  <si>
    <t>INTITULE DU MARCHE PUBLIC</t>
  </si>
  <si>
    <t>ADJUDICATAIRE</t>
  </si>
  <si>
    <t>MONTANT HTVA €</t>
  </si>
  <si>
    <t>Vente publique d'un bien immobilier</t>
  </si>
  <si>
    <t>Maître David INDEKEU (20 juillet 2021)</t>
  </si>
  <si>
    <t xml:space="preserve">Frais de notaire </t>
  </si>
  <si>
    <t>Marché public relatif à l'entretien de vêtements de travail</t>
  </si>
  <si>
    <t>MIREILLE NV</t>
  </si>
  <si>
    <t>730,00  € /an soit 2920 € 
pour 4 ans</t>
  </si>
  <si>
    <t>MEIBOOM</t>
  </si>
  <si>
    <t>Secteur</t>
  </si>
  <si>
    <t>INTITULE DU MARCHE PUBLIC 2021</t>
  </si>
  <si>
    <t>site</t>
  </si>
  <si>
    <t>visa</t>
  </si>
  <si>
    <t>GB</t>
  </si>
  <si>
    <t>Remplacement ferme-porte hydraulique</t>
  </si>
  <si>
    <t>KONE</t>
  </si>
  <si>
    <t>TPM</t>
  </si>
  <si>
    <t>Matériel électrique</t>
  </si>
  <si>
    <t>ELECTRIC</t>
  </si>
  <si>
    <t>PALAIS</t>
  </si>
  <si>
    <t>Remplacement transfo ascenseur droit</t>
  </si>
  <si>
    <t>SCHINDLER</t>
  </si>
  <si>
    <t>Matériel quincaillerie</t>
  </si>
  <si>
    <t>CIPAC</t>
  </si>
  <si>
    <t>Réparation portes RF</t>
  </si>
  <si>
    <t>TOM RENOVATION</t>
  </si>
  <si>
    <t>Réparation marches pierres bleues</t>
  </si>
  <si>
    <t>CROMBE</t>
  </si>
  <si>
    <t>Remplacement ferme-porte hydraulique étage +2</t>
  </si>
  <si>
    <t>FRANCITE</t>
  </si>
  <si>
    <t>Remplacement rideau lumineux ascenseur</t>
  </si>
  <si>
    <t>Maintenance matériel scénique</t>
  </si>
  <si>
    <t>HML</t>
  </si>
  <si>
    <t>Remplacement pièces défectueuses chaudière</t>
  </si>
  <si>
    <t>ARLEX</t>
  </si>
  <si>
    <t>ABCD</t>
  </si>
  <si>
    <t>Remplacement planches wC</t>
  </si>
  <si>
    <t>DESCO</t>
  </si>
  <si>
    <t>Maintenance HVAC</t>
  </si>
  <si>
    <t>Réparation Velux suite infiltration eau</t>
  </si>
  <si>
    <t>TOITURES BERTRAND</t>
  </si>
  <si>
    <t>Plafonnage suite dégâts eaux</t>
  </si>
  <si>
    <t>DMA HUMIDITEK</t>
  </si>
  <si>
    <t>CTRL BT conformité suite travaux</t>
  </si>
  <si>
    <t>VINCOTTE</t>
  </si>
  <si>
    <t>MUSEE JOUET</t>
  </si>
  <si>
    <t>Maintenance défibrillateurs</t>
  </si>
  <si>
    <t>DP SERVICE</t>
  </si>
  <si>
    <t>LUDOTHEQUE</t>
  </si>
  <si>
    <t>PALAIS-MEIBOOM</t>
  </si>
  <si>
    <t>Levée remarques Vinçotte</t>
  </si>
  <si>
    <t>OTIS</t>
  </si>
  <si>
    <t>Réparation châssis bur 815 - 611</t>
  </si>
  <si>
    <t>ALUFIX</t>
  </si>
  <si>
    <t>Rénovation douches -2</t>
  </si>
  <si>
    <t>DRACX</t>
  </si>
  <si>
    <t>Nettoyage étagères bibliothèque</t>
  </si>
  <si>
    <t>GP CLEANING SERVICE</t>
  </si>
  <si>
    <t>Système KRM/GSM</t>
  </si>
  <si>
    <t>Mesures conservatoires</t>
  </si>
  <si>
    <t>VIGO</t>
  </si>
  <si>
    <t>Remplacement 2 cylindres vapeur</t>
  </si>
  <si>
    <t>Remplacement 64 châsses d'eau</t>
  </si>
  <si>
    <t>Remplacement syst détection incendie</t>
  </si>
  <si>
    <t>BEMAC</t>
  </si>
  <si>
    <t>Restauration sol chaufferie</t>
  </si>
  <si>
    <t>Remplacement luminaires par LED</t>
  </si>
  <si>
    <t>EPL</t>
  </si>
  <si>
    <t>TRILEC</t>
  </si>
  <si>
    <t>Rempl câble contact porte secours extérieure</t>
  </si>
  <si>
    <t>CHUBB</t>
  </si>
  <si>
    <t>Rempl garnitures coulisseaux lift droite</t>
  </si>
  <si>
    <t>Remplacement câbles tissus</t>
  </si>
  <si>
    <t>Modernidation portes automatiques sas entrée Cocof</t>
  </si>
  <si>
    <t>ASSA ABLOY</t>
  </si>
  <si>
    <t>Extension syst ctrl accès</t>
  </si>
  <si>
    <t>AMSEVA</t>
  </si>
  <si>
    <t>Remplacement poste vidéo accueil</t>
  </si>
  <si>
    <t>Fixation boîte boutons appels</t>
  </si>
  <si>
    <t>Déplacement répétiteur alarme conciergerie</t>
  </si>
  <si>
    <t>DEF</t>
  </si>
  <si>
    <t>Installation système vidéosurveillance</t>
  </si>
  <si>
    <t>Maintenance annuelle syst vidéosurveillance</t>
  </si>
  <si>
    <t>CHUU</t>
  </si>
  <si>
    <t>Levée remarques AIB Vinçotte</t>
  </si>
  <si>
    <t>Certificats PEB renouvellement</t>
  </si>
  <si>
    <t>KATO CONSULTING</t>
  </si>
  <si>
    <t>Palais-Meiboom</t>
  </si>
  <si>
    <t>Nouveau ferme-porte hydraulique</t>
  </si>
  <si>
    <t>Quincaillerie équipe technique</t>
  </si>
  <si>
    <t>Remplacement boutons alarme</t>
  </si>
  <si>
    <t>Placement 2 sondes CO2</t>
  </si>
  <si>
    <t>ISB EQUANS</t>
  </si>
  <si>
    <t>PATRIMOINE</t>
  </si>
  <si>
    <t>Rénovation des sanitaires des chambres - Phase 3</t>
  </si>
  <si>
    <t>ACP CONTRACTS</t>
  </si>
  <si>
    <t>111.353,90</t>
  </si>
  <si>
    <t>Auberges de Jeunesse Génération europe</t>
  </si>
  <si>
    <t>Renouvellement toiture Hall H1</t>
  </si>
  <si>
    <t>CRABBE DAKWERKEN</t>
  </si>
  <si>
    <t>119.564,74</t>
  </si>
  <si>
    <t>Centre Sportif de la Woluwe</t>
  </si>
  <si>
    <t>Fourniture et pose d'un filet anti-pigeon et d'une porte de sécurisation de la sortie de secours extérieure</t>
  </si>
  <si>
    <t>Pest Solutions Service</t>
  </si>
  <si>
    <t>6.095,00</t>
  </si>
  <si>
    <t>Internat Karreveld</t>
  </si>
  <si>
    <t>Réparations en toitures suite aux intempéries</t>
  </si>
  <si>
    <t>CICAU VASILE</t>
  </si>
  <si>
    <t>11.448,00</t>
  </si>
  <si>
    <t>Bon Air</t>
  </si>
  <si>
    <t>Evacuation et traitement des décombres</t>
  </si>
  <si>
    <t>IDEAL AB SERVICES</t>
  </si>
  <si>
    <t>5.421,90</t>
  </si>
  <si>
    <t>Etude de faisabilité de la remise en état des caves au niveau technique</t>
  </si>
  <si>
    <t>SECA ENGINEERING</t>
  </si>
  <si>
    <t>30.104,80</t>
  </si>
  <si>
    <t>Redouté-Peiffer</t>
  </si>
  <si>
    <t>Travaux d'étanchéité en toiture</t>
  </si>
  <si>
    <t>A&amp;M PLAFONNAGE</t>
  </si>
  <si>
    <t>11.936,66</t>
  </si>
  <si>
    <t>Remise en état de l'égouttage extérieur</t>
  </si>
  <si>
    <t>INVEST SOLUTIONS &amp; SERVICES</t>
  </si>
  <si>
    <t>13.239,40</t>
  </si>
  <si>
    <t>Labiris - réparation d'un câble DATA</t>
  </si>
  <si>
    <t>JACOPS</t>
  </si>
  <si>
    <t>CERIA</t>
  </si>
  <si>
    <t>Remplacement échangeur de chaleur à plaques</t>
  </si>
  <si>
    <t>VENTAIR</t>
  </si>
  <si>
    <t>4.414,08</t>
  </si>
  <si>
    <t>Complexe Sportif d'Anderlecht</t>
  </si>
  <si>
    <t>Remplacement de 4 vannes défectueuses d'un échangeur</t>
  </si>
  <si>
    <t>1.442,32</t>
  </si>
  <si>
    <t>Déplacement d'un préau du Bâtiment 16Bis au Bâtiment 19</t>
  </si>
  <si>
    <t>BSV CONSTRUCT</t>
  </si>
  <si>
    <t>14.893,00</t>
  </si>
  <si>
    <t>Labiris - modification des prises triphasées</t>
  </si>
  <si>
    <t>JACQUES DELENS</t>
  </si>
  <si>
    <t>3.958,08</t>
  </si>
  <si>
    <t>Bâtiment 10 - auditoire Loncin - Remplacement du groupe de pulsion</t>
  </si>
  <si>
    <t>26.839,20</t>
  </si>
  <si>
    <t>Réparation du mur et de la grille d'entrée du site</t>
  </si>
  <si>
    <t>ED TRA</t>
  </si>
  <si>
    <t>15.493,45</t>
  </si>
  <si>
    <t>Institut Herlin</t>
  </si>
  <si>
    <t>Bâtiment 3 - réparation des quincailleries des châssis</t>
  </si>
  <si>
    <t>INVEST SOLUTIONS &amp; SERVIC</t>
  </si>
  <si>
    <t>10.335,00</t>
  </si>
  <si>
    <t>Labiris - Remplacement et adpatation des tableaux divisionnaires</t>
  </si>
  <si>
    <t>30.173,50</t>
  </si>
  <si>
    <t>Travaux de remplacement de la détection incendie dans les faux-plafonds de la grande salle de sport</t>
  </si>
  <si>
    <t>SIEMENS</t>
  </si>
  <si>
    <t>16.743,77</t>
  </si>
  <si>
    <t>Remise en fonction de la détection incendie au +3 après travaux</t>
  </si>
  <si>
    <t>9.729,21</t>
  </si>
  <si>
    <t>Vérification et réparation des pilastres des entrées rue des grives</t>
  </si>
  <si>
    <t>7.192,10</t>
  </si>
  <si>
    <t>Meiboom 16/18 - aménageme d'une zone de stockage sécurisée au -2</t>
  </si>
  <si>
    <t>147.897,15</t>
  </si>
  <si>
    <t>Meiboom</t>
  </si>
  <si>
    <t>Bâtiment 10 - conciergerie - Mission d'assistance d'un bureau détudes pour rénovation de la cuisine</t>
  </si>
  <si>
    <t>MICHEL DROYERS &amp; ASSOCIES</t>
  </si>
  <si>
    <t>4.961,00</t>
  </si>
  <si>
    <t>Bâtiment 2 - UBT - retrait te</t>
  </si>
  <si>
    <t>VALENS</t>
  </si>
  <si>
    <t>56.699,40</t>
  </si>
  <si>
    <t>Bâtiment 2 - UBT - percements</t>
  </si>
  <si>
    <t>63.170,14</t>
  </si>
  <si>
    <t>Remise en état de la chambre de visite côté cour</t>
  </si>
  <si>
    <t>3.180,00</t>
  </si>
  <si>
    <t>Rénovation et isolation acoustique des locaux 112 à 112D</t>
  </si>
  <si>
    <t>ADT CONSTRUCT</t>
  </si>
  <si>
    <t>100.243,46</t>
  </si>
  <si>
    <t>Bâtiment 4 - Fourniture et pose d'une nouvelle centrale incendie</t>
  </si>
  <si>
    <t>13.406,53</t>
  </si>
  <si>
    <t>Location de constructions modulaires à vocation scolaire</t>
  </si>
  <si>
    <t>WARSCO UNITS</t>
  </si>
  <si>
    <t>281.355,80</t>
  </si>
  <si>
    <t>Bâtiment 7 - Rénovation de la lingerie</t>
  </si>
  <si>
    <t>144.138,98</t>
  </si>
  <si>
    <t>Aménagement d'un vestiaire collectif et d'un vestiaire pour le personnel d'entretien au +1</t>
  </si>
  <si>
    <t>161.384,86</t>
  </si>
  <si>
    <t>Bâtiment 6 - Cuisines - Automatisation des portes</t>
  </si>
  <si>
    <t>SOTRAFEU</t>
  </si>
  <si>
    <t>3.789,50</t>
  </si>
  <si>
    <t>Aménagement des sanitaires provisoires</t>
  </si>
  <si>
    <t>55.018,51</t>
  </si>
  <si>
    <t>Remplacement de portes</t>
  </si>
  <si>
    <t>EVRY</t>
  </si>
  <si>
    <t>50.016,83</t>
  </si>
  <si>
    <t>Bâtiment 10 - Remplacement du groupe d'extraction</t>
  </si>
  <si>
    <t>9.794,40</t>
  </si>
  <si>
    <t>Ventilation des vestaires et de la salle de gymnastique en sous-sol</t>
  </si>
  <si>
    <t>ALTHEAS</t>
  </si>
  <si>
    <t>82.968,90</t>
  </si>
  <si>
    <t>Institut Gheude</t>
  </si>
  <si>
    <t>Réparations infiltrations en toiture piscine</t>
  </si>
  <si>
    <t>14.264,45</t>
  </si>
  <si>
    <t>Sécurisation sentier de la drève</t>
  </si>
  <si>
    <t>24.972,94</t>
  </si>
  <si>
    <t>Aménagement des locaux en sous-sol du Bâtiment 4B</t>
  </si>
  <si>
    <t>OD CONSTRUCT</t>
  </si>
  <si>
    <t>142.519,07</t>
  </si>
  <si>
    <t>Mise à jour plans architecuraux de l'ensemble des bâtiments COCOF soumis à la réglementation PLAGE</t>
  </si>
  <si>
    <t>100.271,73</t>
  </si>
  <si>
    <t>COCOF</t>
  </si>
  <si>
    <t>Bâtiment 6 - Instllation d'un corps de chauffe dans les vestiaires en sous-sol</t>
  </si>
  <si>
    <t>29.309,65</t>
  </si>
  <si>
    <t>Remplacement de 4 pompes</t>
  </si>
  <si>
    <t>FOCQUET</t>
  </si>
  <si>
    <t>5.149,48</t>
  </si>
  <si>
    <t>Floriculture - Rénovation des ateliers du rez et des locaux en sous-sol et aménagement des abords</t>
  </si>
  <si>
    <t>Setip Gcube</t>
  </si>
  <si>
    <t>212.773,37</t>
  </si>
  <si>
    <t>Remplacement de l'installation d'air comprimé</t>
  </si>
  <si>
    <t>COMPRESSEURS BOGE COMPRES</t>
  </si>
  <si>
    <t>13.250,00</t>
  </si>
  <si>
    <t>Bâtiment 4 - rénovation des laboratoires</t>
  </si>
  <si>
    <t>653.609,31</t>
  </si>
  <si>
    <t>Bâtiment 8 - remplacement de 4 pompes</t>
  </si>
  <si>
    <t>COFELY SERVICES</t>
  </si>
  <si>
    <t>19.339,20</t>
  </si>
  <si>
    <t>Aménagement d'un demi-terrain de football en revêtement synthétique - Lot 2</t>
  </si>
  <si>
    <t>LESUCO</t>
  </si>
  <si>
    <t>517.483,29</t>
  </si>
  <si>
    <t>CM SQUARE</t>
  </si>
  <si>
    <t>11.236,00</t>
  </si>
  <si>
    <t>Entretien du réseau d'égouttage extérieur et expertise caméra</t>
  </si>
  <si>
    <t>VANESCO</t>
  </si>
  <si>
    <t>30.448,50</t>
  </si>
  <si>
    <t>Bâtiment 10 - pose d'un caisson filtre et d'une grille pour prise d'air</t>
  </si>
  <si>
    <t>1.775,50</t>
  </si>
  <si>
    <t>Nouvelles écoles - étude matériel de cuisine</t>
  </si>
  <si>
    <t>HACCP NORTH</t>
  </si>
  <si>
    <t>6.957,50</t>
  </si>
  <si>
    <t>Sentier de la Drève - adaptation des travaux de sécurisation en voirie</t>
  </si>
  <si>
    <t>6.237,17</t>
  </si>
  <si>
    <t>Bâtiment 8 - Intervention urgente de réintégration GTC</t>
  </si>
  <si>
    <t>HONEYWELL</t>
  </si>
  <si>
    <t>9.982,58</t>
  </si>
  <si>
    <t>Constructions de 2 nouvelles écoles - Lot 2 - Aménagement des abords</t>
  </si>
  <si>
    <t>Nutons</t>
  </si>
  <si>
    <t>2.916.222,20</t>
  </si>
  <si>
    <t> </t>
  </si>
  <si>
    <t>Constructions de 2 nouvelles écoles - Lot 1 - Gros-œuvre, parachèvement,….</t>
  </si>
  <si>
    <t>Jan de Nul - Franki</t>
  </si>
  <si>
    <t>31.629.060,67</t>
  </si>
  <si>
    <t>Fourniture et installation d'une ventilation dans la petite salle</t>
  </si>
  <si>
    <t>ISB BUILDING TECHNICS</t>
  </si>
  <si>
    <t>6.593,51</t>
  </si>
  <si>
    <t>Théâtre des Martyrs</t>
  </si>
  <si>
    <t>Fourniture et pose de tentures ignifugées</t>
  </si>
  <si>
    <t>EPIGONE</t>
  </si>
  <si>
    <t>34.566,07</t>
  </si>
  <si>
    <t>Travaux d'électricité sur les blocas prises</t>
  </si>
  <si>
    <t>EDL ENTREPRISE</t>
  </si>
  <si>
    <t>4.700,51</t>
  </si>
  <si>
    <t>Rénovation des loges - Lot 1 - Parachèvements</t>
  </si>
  <si>
    <t>Jacques DELENS</t>
  </si>
  <si>
    <t>246.991,83</t>
  </si>
  <si>
    <t>Rénovation des loges - Lot 2 - HVAC - Sanitaire - Electricité</t>
  </si>
  <si>
    <t>147.120,57</t>
  </si>
  <si>
    <t>Bâtiment 2 - Placement d'une évacuation des condensas dans le local informatique pour climatisation</t>
  </si>
  <si>
    <t>1.664,20</t>
  </si>
  <si>
    <t>Raccordement détection incendie</t>
  </si>
  <si>
    <t>1.044,23</t>
  </si>
  <si>
    <t>Maison d'Accueil</t>
  </si>
  <si>
    <t>Intervention sur installation chaudières du +2 et +3</t>
  </si>
  <si>
    <t>Entreprises Vanvoorden</t>
  </si>
  <si>
    <t>2.693,46</t>
  </si>
  <si>
    <t xml:space="preserve">Remplacement d'un boiler </t>
  </si>
  <si>
    <t>3.461,96</t>
  </si>
  <si>
    <t>Bâtiment 18 - Pose d'une dalle de béton sous la passerelle</t>
  </si>
  <si>
    <t>GSB Construtc</t>
  </si>
  <si>
    <t>21.774,10</t>
  </si>
  <si>
    <t>Travaux de fauchage des abords avant construction nouvelles écoles</t>
  </si>
  <si>
    <t>Les Jeunes jardiniers</t>
  </si>
  <si>
    <t>1.905,75</t>
  </si>
  <si>
    <t>Bâtiment 4 - Intervention sur canalisation</t>
  </si>
  <si>
    <t>4.880,31</t>
  </si>
  <si>
    <t xml:space="preserve">Centrale d'achat régionale - Achat mat informatique </t>
  </si>
  <si>
    <t>Econocom</t>
  </si>
  <si>
    <t xml:space="preserve">Centrale d'achat régionale - Achat pc portable </t>
  </si>
  <si>
    <t>Centrale d'achat régionale - Achat PC portable - Stock</t>
  </si>
  <si>
    <t>Centrale d'achat régionale - Achat matériel informatique - Cycle de renouvellement 2021</t>
  </si>
  <si>
    <t>Centrale d'achat régionale - Achat serveur HP DL380 GEN10 8SFF - PALAIS</t>
  </si>
  <si>
    <t>Centrale d'achat régionale - Achat disques Serveurs -PALAIS</t>
  </si>
  <si>
    <t>Centrale d'achat régionale -  MS SURFACE DGRH</t>
  </si>
  <si>
    <t>Centrale d'achat régionale - Flip charts - PALAIS</t>
  </si>
  <si>
    <t>PlayAV</t>
  </si>
  <si>
    <t>Centrale d'achat régionale - Achat laptop 15 pouces - Nouveaux arrivants</t>
  </si>
  <si>
    <t>Centrale d'achat régionale - Licences M365</t>
  </si>
  <si>
    <t>SoftwareOne</t>
  </si>
  <si>
    <t>Centrale d'achat régionale - licences 365 complémentaire</t>
  </si>
  <si>
    <t>Centrale d'achat régionale - licences adaudit plus</t>
  </si>
  <si>
    <t>Bechtle</t>
  </si>
  <si>
    <t>Centrale d'achat régionale - licences jet brain</t>
  </si>
  <si>
    <t>Centrale d'achat régionale - licences adobe</t>
  </si>
  <si>
    <t>Licences Alfresco Rprove</t>
  </si>
  <si>
    <t>RealDolmen</t>
  </si>
  <si>
    <t>Contrat-Cadre régional - Développement APA</t>
  </si>
  <si>
    <t>BuSI</t>
  </si>
  <si>
    <t>Centrale d'achat régionale - licences Vmware</t>
  </si>
  <si>
    <t>Centrale d'achat régionale - licences intelliJ</t>
  </si>
  <si>
    <t>Licence Sharebox - alfresco</t>
  </si>
  <si>
    <t>Loftux</t>
  </si>
  <si>
    <t>ONVA - Renouvellement licence fortiwaf</t>
  </si>
  <si>
    <t>Uptime</t>
  </si>
  <si>
    <t>Centrale d'achat régionale - achat carte mémoire ram</t>
  </si>
  <si>
    <t>Centrale d'achat régionale - bechtle direct</t>
  </si>
  <si>
    <t>renouv. Maintenance serveur</t>
  </si>
  <si>
    <t>Centrale d'achat régionale - complément achat carte mémoire</t>
  </si>
  <si>
    <t xml:space="preserve">ONVA - consultance microsoft </t>
  </si>
  <si>
    <t>Centrale d'achat régionale - achat carte mémoire</t>
  </si>
  <si>
    <t xml:space="preserve">Centrale d'achat régionale - achat licences IT </t>
  </si>
  <si>
    <t xml:space="preserve">Centrale d'achat régionale - renouvellement licence adobe </t>
  </si>
  <si>
    <t>Centrale d'achat régionale - LICENCE TEAMVIEWER</t>
  </si>
  <si>
    <t>Centrale d'achat régionale - licence Vmware</t>
  </si>
  <si>
    <t>Centrale d'achat régionale - achat lecteurs de cartes PALAIS</t>
  </si>
  <si>
    <t>Contrat-Cadre régional - Développement PMS</t>
  </si>
  <si>
    <t>Contrat-Cadre régional - Projets DMS</t>
  </si>
  <si>
    <t>Centrale d'achat régionale - cartes mémoire</t>
  </si>
  <si>
    <t>Centrale d'achat régionale - licence bittan user migration bundle</t>
  </si>
  <si>
    <t>ONVA - Licence forti authenticator</t>
  </si>
  <si>
    <t xml:space="preserve">Centrale d'achat régionale - Licences code two </t>
  </si>
  <si>
    <t>Centrale d'achat régionale - Adobe creative cloud full app pour ludeo</t>
  </si>
  <si>
    <t xml:space="preserve">Centrale d'achat régionale - achats USB C </t>
  </si>
  <si>
    <t>Centrale d'achat régionale - achats souris</t>
  </si>
  <si>
    <t>Contrat-Cadre régional - Migration Alfresco</t>
  </si>
  <si>
    <t>Centrale d'achat régionale - licence intellij supplémentaire</t>
  </si>
  <si>
    <t>Contrat-Cadre régional - mission IS Linux</t>
  </si>
  <si>
    <t>NSI</t>
  </si>
  <si>
    <t>Centrale d'achat régionale - maintenance HP proliant DL380</t>
  </si>
  <si>
    <t xml:space="preserve">Centrale d'achat régionale - maintenance serveur sur site </t>
  </si>
  <si>
    <t>Centrale d'achat régionale - ACHAT NANO LOCK</t>
  </si>
  <si>
    <t xml:space="preserve">Centrale d'achat régionale - 3 jours consultance IS engineer </t>
  </si>
  <si>
    <t>Contrat Cadre Régional - Mission DEV SIBIA</t>
  </si>
  <si>
    <t xml:space="preserve">Centrale d'achat régionale - Achat petit matériel informatique </t>
  </si>
  <si>
    <t xml:space="preserve">Centrale d'achat régionale - LICENCE VISIO </t>
  </si>
  <si>
    <t xml:space="preserve">Expérimenter en sécurité la posture de formateur avec la CNV </t>
  </si>
  <si>
    <t>WALLCOOP</t>
  </si>
  <si>
    <t>Recyclage BSSA</t>
  </si>
  <si>
    <t>L.F.B.S.</t>
  </si>
  <si>
    <t>Brevet supérieur de sauvetage aquatique (BSSA)</t>
  </si>
  <si>
    <t>Act For Life</t>
  </si>
  <si>
    <t>CERGA - Moteur Gaz</t>
  </si>
  <si>
    <t>EFP - SFPME</t>
  </si>
  <si>
    <t>CERGA - Responsable technique</t>
  </si>
  <si>
    <t>Certification ANC</t>
  </si>
  <si>
    <t>Leading and Coaching Academy</t>
  </si>
  <si>
    <t xml:space="preserve">PERSEE- PER01 Dossier </t>
  </si>
  <si>
    <t>CIVADIS</t>
  </si>
  <si>
    <t>Formation CEPI (Base)</t>
  </si>
  <si>
    <t>Guest SafetyTraining</t>
  </si>
  <si>
    <t>Formation : Pompe à chaleur - Choix et conception</t>
  </si>
  <si>
    <t xml:space="preserve">Bruxelles Environnement </t>
  </si>
  <si>
    <t>Formation 3.0</t>
  </si>
  <si>
    <t>Quality Training</t>
  </si>
  <si>
    <t>3 feux verts : comment ne pas dépasser la ligne rouge dans vos procédures d'achat</t>
  </si>
  <si>
    <t>VIDYAS</t>
  </si>
  <si>
    <t>Favoriser et améliorer les mouvements du bébé dans la 1ère année. Pratique psychomotrice autour de la guidance parentale du quotidien</t>
  </si>
  <si>
    <t xml:space="preserve">Air Libre </t>
  </si>
  <si>
    <t>L’intégration sensorielle au service de l’enfant : initiation</t>
  </si>
  <si>
    <t>Ilya Prigogyne asbl - CREA</t>
  </si>
  <si>
    <t>Permis camion C - Modules de recyclage CAP C</t>
  </si>
  <si>
    <t xml:space="preserve">Auto Ecole Ben </t>
  </si>
  <si>
    <t xml:space="preserve">Gérer et appréhender le changement </t>
  </si>
  <si>
    <t>LATERAL</t>
  </si>
  <si>
    <t>Supervision en coaching</t>
  </si>
  <si>
    <t>BAO</t>
  </si>
  <si>
    <t>Contexte institutionnel et droit administratif</t>
  </si>
  <si>
    <t>EQUAL</t>
  </si>
  <si>
    <t>Kit du coach de carrière</t>
  </si>
  <si>
    <t>CREARE - Depuydt &amp; Partners</t>
  </si>
  <si>
    <t>Conseiller en prévention (niveau 3)</t>
  </si>
  <si>
    <t>Les problématiques découlant d'un dysfonctionnement vestibulaire chez l'enfant sourd</t>
  </si>
  <si>
    <t>ACFOS</t>
  </si>
  <si>
    <t xml:space="preserve">L’examen neuropsychomoteur du nourrisson de 4 mois à 1 an et 2-3 ans </t>
  </si>
  <si>
    <t>Aire Libre</t>
  </si>
  <si>
    <t>Accidents du travail - Secteur public</t>
  </si>
  <si>
    <t>ESCALA - SKILLIANT</t>
  </si>
  <si>
    <t>Intelligence émotionnelle</t>
  </si>
  <si>
    <t>AZIMUT - Audrey MOUFFE</t>
  </si>
  <si>
    <t>Gestion du stress</t>
  </si>
  <si>
    <t>Assertivité &amp; Gestion de conflit</t>
  </si>
  <si>
    <t>Bruxelles Formation</t>
  </si>
  <si>
    <t>La régionalisation des allocations familiales. Où en est-on ?</t>
  </si>
  <si>
    <t>L'Atelier des Droits Sociaux</t>
  </si>
  <si>
    <t>Marchés publics</t>
  </si>
  <si>
    <t>E.F.E.B - Abilways</t>
  </si>
  <si>
    <t>Document Unique de Marché Européen: le DUME en pratique</t>
  </si>
  <si>
    <t>InDesign</t>
  </si>
  <si>
    <t>FERRER FORMATION - Impact Cooremans</t>
  </si>
  <si>
    <t xml:space="preserve">Sensibilisation a la langue des signes </t>
  </si>
  <si>
    <t>Créé Bruxelles</t>
  </si>
  <si>
    <t>Formation Leadership</t>
  </si>
  <si>
    <t>Caminos Development</t>
  </si>
  <si>
    <t>Marchés publics base - Cycle complet</t>
  </si>
  <si>
    <t>ESIMAP</t>
  </si>
  <si>
    <t>4è UE certificat en genre et sexualité "Formation, animation, communication"</t>
  </si>
  <si>
    <t>ULB</t>
  </si>
  <si>
    <t>Plateforme E-learning</t>
  </si>
  <si>
    <t>Goodhabitz</t>
  </si>
  <si>
    <t>Supervision technique/méthodologique</t>
  </si>
  <si>
    <t>STICS</t>
  </si>
  <si>
    <t>Abonnement - Licence Beekast ENTREPRISE</t>
  </si>
  <si>
    <t>BEEKAST</t>
  </si>
  <si>
    <t>Analyse transactionnelle - spécialisation Champs « Conseil »</t>
  </si>
  <si>
    <t>Dominique GERARD</t>
  </si>
  <si>
    <t>Module Eco-Driving – formation continue du CAP permis D</t>
  </si>
  <si>
    <t>Learn Car</t>
  </si>
  <si>
    <t>Formation de base gestion de projet</t>
  </si>
  <si>
    <t>Approche sensorielle et motrice du développement de l'enfant</t>
  </si>
  <si>
    <t xml:space="preserve">Luciole Formation </t>
  </si>
  <si>
    <t>Gestion mentale et apprentissage : approches métacognitives au cœur de l'action thérapeutique</t>
  </si>
  <si>
    <t>Mathémô</t>
  </si>
  <si>
    <t>Conférence sur l’Actualité du droit et du contentieux dans la  fonction publique</t>
  </si>
  <si>
    <t>ABILWAYS - EFEB</t>
  </si>
  <si>
    <t>Mise à niveau législation + utilisation du tachygraphe</t>
  </si>
  <si>
    <t>ERS Academy</t>
  </si>
  <si>
    <t>Formation BA4</t>
  </si>
  <si>
    <t>CRESEPT DROGENBOS</t>
  </si>
  <si>
    <t>Diplôme en contrôle interne et maîtrise de la gestion – Secteur public</t>
  </si>
  <si>
    <t>ICHEC</t>
  </si>
  <si>
    <t>Formation PMP</t>
  </si>
  <si>
    <t>QRP International</t>
  </si>
  <si>
    <t>Autisme : toi, moi et les nouvelles technologies</t>
  </si>
  <si>
    <t>Capal asbl - La Porte Bleue</t>
  </si>
  <si>
    <t>Rénovation partielle et par phase</t>
  </si>
  <si>
    <t>Pilotez le changement au sein de vos organisations en contexte instable</t>
  </si>
  <si>
    <t>CFIP</t>
  </si>
  <si>
    <t>Marchés publics - Cycle complet</t>
  </si>
  <si>
    <t>Module Accidentologie – Formation continue du CAP permis D</t>
  </si>
  <si>
    <t>Certificat en vaccinologie - Module 1 (Bases scientifiques de la vaccination)</t>
  </si>
  <si>
    <t>ULB - HELSCI</t>
  </si>
  <si>
    <t xml:space="preserve">La communication alternative et améliorée </t>
  </si>
  <si>
    <t>Fonds Houtman</t>
  </si>
  <si>
    <t>Initiation à la langue des signes</t>
  </si>
  <si>
    <t>Surdimobile</t>
  </si>
  <si>
    <t xml:space="preserve">Fonctions exécutives chez l'enfant : évaluation et clinique </t>
  </si>
  <si>
    <t>APPEA</t>
  </si>
  <si>
    <t>Accompagner les dynamiques de changement</t>
  </si>
  <si>
    <t>ECOTOPIE</t>
  </si>
  <si>
    <t>Définir un plan stratégique pour mon infrastructure sportive</t>
  </si>
  <si>
    <t>AES</t>
  </si>
  <si>
    <t>Formation E-Procurement</t>
  </si>
  <si>
    <t>Skilliant - Escala</t>
  </si>
  <si>
    <t>Formation en comptabilité</t>
  </si>
  <si>
    <t>Technicien chaudière PEB GI</t>
  </si>
  <si>
    <t>SFPME EFP</t>
  </si>
  <si>
    <t xml:space="preserve">Skilliant - Escala </t>
  </si>
  <si>
    <t>Diagnostic de sol</t>
  </si>
  <si>
    <t>Monti Consulting - Eddys Montignies</t>
  </si>
  <si>
    <t>Plan de Culture</t>
  </si>
  <si>
    <t>Cyclefarm - David ERRERA</t>
  </si>
  <si>
    <t>Module Législation sociale</t>
  </si>
  <si>
    <t>B49 Avocats (HUISMAN Eliot)</t>
  </si>
  <si>
    <t>B49 Avocats (RAYET Anne)</t>
  </si>
  <si>
    <t>B49 Avocats (GREGOIRE Antoine)</t>
  </si>
  <si>
    <t xml:space="preserve">B49 Avocats   </t>
  </si>
  <si>
    <t xml:space="preserve">FALC Langue facile à lire et à comprendre </t>
  </si>
  <si>
    <t>Anne-Marie De Vleeschouwer</t>
  </si>
  <si>
    <t>Marianne DONY</t>
  </si>
  <si>
    <t>Droit européen</t>
  </si>
  <si>
    <t>Description de processus</t>
  </si>
  <si>
    <t>E&amp;K Consulting</t>
  </si>
  <si>
    <t>Lego Serious Play</t>
  </si>
  <si>
    <t>Delta Management</t>
  </si>
  <si>
    <t>Congrès de la fonction publique</t>
  </si>
  <si>
    <t>EBP</t>
  </si>
  <si>
    <t>Formation Persée 01</t>
  </si>
  <si>
    <t>Marchés publics avancés (règles d'attribution et régularité des offres)</t>
  </si>
  <si>
    <t>L'aide juridique : pour qui et comment</t>
  </si>
  <si>
    <t>Droits Quotidiens</t>
  </si>
  <si>
    <t>Développement d'organisation (Accord cadre SMALS BB-001.014/2017-EU)</t>
  </si>
  <si>
    <t>ARCH</t>
  </si>
  <si>
    <t>Marché public de services relatif au coaching des équipes de direction des écoles de la Cocof</t>
  </si>
  <si>
    <t>Maria Stella Xiraki</t>
  </si>
  <si>
    <t>Marché public de services - médiateur/facilitateur de communication à l'internat autonome du Ceria</t>
  </si>
  <si>
    <t>Martine Marenne</t>
  </si>
  <si>
    <t>Matériel divers (Voirie et jardins CERIA)</t>
  </si>
  <si>
    <t>AVEVE (VAN CUTSEM)</t>
  </si>
  <si>
    <t>800,08 HTVA</t>
  </si>
  <si>
    <t>Travaux d’élagage (Voirie et jardins CERIA)</t>
  </si>
  <si>
    <t>LE BUT</t>
  </si>
  <si>
    <r>
      <t xml:space="preserve">5662, 8 </t>
    </r>
    <r>
      <rPr>
        <sz val="11"/>
        <color rgb="FFFF0000"/>
        <rFont val="Calibri Light"/>
        <family val="2"/>
        <charset val="1"/>
      </rPr>
      <t>TVAC</t>
    </r>
  </si>
  <si>
    <t>Matériaux minéral (Voirie et jardins CERIA)</t>
  </si>
  <si>
    <t>DENEYER</t>
  </si>
  <si>
    <t>469,96 HTVA</t>
  </si>
  <si>
    <t>Matériaux divers (Voirie et jardins CERIA)</t>
  </si>
  <si>
    <t>872,28 HTVA</t>
  </si>
  <si>
    <t>Matériel patrimonial (Voirie et jardins CERIA)</t>
  </si>
  <si>
    <t>KEYMOLEN</t>
  </si>
  <si>
    <t>6494 HTVA</t>
  </si>
  <si>
    <t>1022,45 HTVA</t>
  </si>
  <si>
    <t>Plantes (Voirie et jardins CERIA)</t>
  </si>
  <si>
    <t>PAJOTPLANTS</t>
  </si>
  <si>
    <t>1852,84 HTVA</t>
  </si>
  <si>
    <t>Service relatif à la coordination du "bien-être" à l'ESAC (Ecole du Cirque)</t>
  </si>
  <si>
    <t>ASBL Fragments</t>
  </si>
  <si>
    <t>28.000 TVAC</t>
  </si>
  <si>
    <t>Service /formation : redéfinir la raison d'être et les valeurs de l'ESAC</t>
  </si>
  <si>
    <t>JUMP</t>
  </si>
  <si>
    <t>24.000 HTVA</t>
  </si>
  <si>
    <t>Service/formation : prendre conscience de ses limites et protéger son intégrité (ESAC)</t>
  </si>
  <si>
    <t>Wallcoop</t>
  </si>
  <si>
    <t>Service relatif à la définition d'un cadre (règles) à l'ESAC</t>
  </si>
  <si>
    <t>A attribuer</t>
  </si>
  <si>
    <t>?</t>
  </si>
  <si>
    <t>Equipements de sécurité SFPME</t>
  </si>
  <si>
    <t>Hoffman Group</t>
  </si>
  <si>
    <t>192.84 HTVA</t>
  </si>
  <si>
    <t>Location Imprimante (STALLE)</t>
  </si>
  <si>
    <t>RICOH</t>
  </si>
  <si>
    <t>12.121,44 HTVA</t>
  </si>
  <si>
    <t>Nom du fournisseur</t>
  </si>
  <si>
    <t>Texte</t>
  </si>
  <si>
    <t>Montant global</t>
  </si>
  <si>
    <t>Montant non soldé</t>
  </si>
  <si>
    <t>Date comptable</t>
  </si>
  <si>
    <t>SOCIETE DES TRANSPORTS</t>
  </si>
  <si>
    <t>STIB</t>
  </si>
  <si>
    <t>TICKET RESTAURANT/EDENRED</t>
  </si>
  <si>
    <t>Titres repas</t>
  </si>
  <si>
    <t>ASSOCIATION BELGE DES PRATICIE</t>
  </si>
  <si>
    <t>AR.21/2546</t>
  </si>
  <si>
    <t>LE TROISIEME OEIL</t>
  </si>
  <si>
    <t>AR/2021/1010</t>
  </si>
  <si>
    <t>PROMOTION DE LA FORMATION EN</t>
  </si>
  <si>
    <t>2021/426</t>
  </si>
  <si>
    <t>Fin organismes insert socioprof agrées 2021</t>
  </si>
  <si>
    <t>FEDERATION DES SOCIETES HORTIC</t>
  </si>
  <si>
    <t>AR 2021/2763</t>
  </si>
  <si>
    <t>SOCIETE ROYALE D'APICULTURE DE</t>
  </si>
  <si>
    <t>BC/2021/2765</t>
  </si>
  <si>
    <t>AR.2021/548</t>
  </si>
  <si>
    <t>AGENCE ALTER</t>
  </si>
  <si>
    <t>AR/2021/36</t>
  </si>
  <si>
    <t>FEDERATION BRUXELLOISE DES</t>
  </si>
  <si>
    <t>2021/49</t>
  </si>
  <si>
    <t>AR.21/1454</t>
  </si>
  <si>
    <t>CP 329 REDUIRE ET COMPENSER</t>
  </si>
  <si>
    <t>FIN.EMBAUCHE COMPENSATOIRE INSER.PROFFESSIONNELLE</t>
  </si>
  <si>
    <t>AR/2021/377</t>
  </si>
  <si>
    <t>FONDS SOCIAL INTERSECTORIEL PO</t>
  </si>
  <si>
    <t>AR.2021/512</t>
  </si>
  <si>
    <t>SKILLS BELGIUM</t>
  </si>
  <si>
    <t>AR/2021/1789</t>
  </si>
  <si>
    <t>COMM FRANC BELGIQUE MIN EDUC R</t>
  </si>
  <si>
    <t>AR.20/2177</t>
  </si>
  <si>
    <t>MINISTERE DE LA COMMUNAUTE</t>
  </si>
  <si>
    <t>AR.20/2180</t>
  </si>
  <si>
    <t>SERVICE FRANC. DES METIERS ET</t>
  </si>
  <si>
    <t>AR.20/2179</t>
  </si>
  <si>
    <t>CONSORTIUM DE VALIDATION DES</t>
  </si>
  <si>
    <t>AR/2021/113</t>
  </si>
  <si>
    <t>2021/171</t>
  </si>
  <si>
    <t>CENTRE D'ACCUEIL ET D'INFORMAT</t>
  </si>
  <si>
    <t>2021/558</t>
  </si>
  <si>
    <t>CONFEDERATION NATIONALE DE LA</t>
  </si>
  <si>
    <t>AR/2021/97</t>
  </si>
  <si>
    <t>OFFICE FRANCOPHONE DE LA FORMA</t>
  </si>
  <si>
    <t>AR.20/2178</t>
  </si>
  <si>
    <t>ESPACE FORMATION PME</t>
  </si>
  <si>
    <t>AR/2021/336</t>
  </si>
  <si>
    <t>AQUA VITAL</t>
  </si>
  <si>
    <t>FONTAINE A EAU RUE DE STALLE</t>
  </si>
  <si>
    <t>BPOST</t>
  </si>
  <si>
    <t>AFFRANCHISSEMENT COURRIER RUE DE STALLE</t>
  </si>
  <si>
    <t>ENLEVEMENT COURRIER RUE DE STALLE</t>
  </si>
  <si>
    <t>QUOTE-PART FRAIS COMMUNS 16% RUE DE STALLE</t>
  </si>
  <si>
    <t>ETHIAS ASSURANCE</t>
  </si>
  <si>
    <t>ASSURANCES NON RELATIVES AU PERSONNEL  STALLE</t>
  </si>
  <si>
    <t>FIDUCIAL OFFICE SOLUTIONS</t>
  </si>
  <si>
    <t>FOURNITURE ARTICLE BUREAU</t>
  </si>
  <si>
    <t>FOURNITURE D'ENVELOPPES</t>
  </si>
  <si>
    <t>FOURNITURE DE PAPIER BUREAU RUE DE STALLE</t>
  </si>
  <si>
    <t>FRAMA BELGIUM</t>
  </si>
  <si>
    <t>LOCATION TIMBREUSE RUE DE STALLE</t>
  </si>
  <si>
    <t>GODDE</t>
  </si>
  <si>
    <t>EQUIPEMENT SECURITE SFPME</t>
  </si>
  <si>
    <t>LES EDITIONS VDSP</t>
  </si>
  <si>
    <t>IMPRIMES ADMINISTRATIFS (DIPLOMES...)R. DE STALLE</t>
  </si>
  <si>
    <t>PROXIMUS</t>
  </si>
  <si>
    <t>FRAIS TELEPHONIQUE</t>
  </si>
  <si>
    <t>RENTOKIL INITIAL</t>
  </si>
  <si>
    <t>NETTOYAGE SANITAIRES RUE DE STALLE</t>
  </si>
  <si>
    <t>RICOH BELGIUM</t>
  </si>
  <si>
    <t>location  48 mois copieur IMC 5500</t>
  </si>
  <si>
    <t>SELECTA BELGIUM</t>
  </si>
  <si>
    <t>FRAIS BOISSONS PERSONNEL</t>
  </si>
  <si>
    <t>SMARTSHEET</t>
  </si>
  <si>
    <t>ABONNEMENT ANNUEL LICENCES LOGICIEL SMATSHEET</t>
  </si>
  <si>
    <t>SPIE ICS DOCUMENT SOLUTIONS</t>
  </si>
  <si>
    <t>CARTOUCHE ET TONER RUE DE STALLE</t>
  </si>
  <si>
    <t>AR.20/2256</t>
  </si>
  <si>
    <t>AR.21/2975</t>
  </si>
  <si>
    <t>BC/2021/99</t>
  </si>
  <si>
    <t>BRUXELLES FORMATION</t>
  </si>
  <si>
    <t>2020/2452</t>
  </si>
  <si>
    <t>BRINFIN</t>
  </si>
  <si>
    <t>GESTION EMPRUNT DE SOUDURE</t>
  </si>
  <si>
    <t>BELFIUS</t>
  </si>
  <si>
    <t>PREVISION COMMISSION BANCAIRE 2021</t>
  </si>
  <si>
    <t>AG INSURANCE</t>
  </si>
  <si>
    <t>DETTES BAT. RUE DES PALAIS INTERETS</t>
  </si>
  <si>
    <t>DETTES BAT. RUE DES PALAIS AMORTISSEMENTS</t>
  </si>
  <si>
    <t>AME KICKBOXING</t>
  </si>
  <si>
    <t>chauffage</t>
  </si>
  <si>
    <t>AMICALE ANDERLECHT AVIA HOCKEY</t>
  </si>
  <si>
    <t>AMENAGEMENT VESTIAIRES</t>
  </si>
  <si>
    <t>CENTRE D'ARTS MARTIAUX JETTOIS</t>
  </si>
  <si>
    <t>SUBSIDE /TRAV. ISOLAT. TOIT INFRA SPORTIVE</t>
  </si>
  <si>
    <t>EMANCIPOWER</t>
  </si>
  <si>
    <t>SUBSIDE P/ INSTALL. CHAUFFAGE ET AIRCO</t>
  </si>
  <si>
    <t>MAGENCE BOXING TEAM</t>
  </si>
  <si>
    <t>achat ring de boxe</t>
  </si>
  <si>
    <t>ROYAL WELLINGTON TENNIS ET HOC</t>
  </si>
  <si>
    <t>TRAVAUX DE REPARATION TOITURE CHAUDIERE</t>
  </si>
  <si>
    <t>Rémunérations du personnel du Complexe sportif</t>
  </si>
  <si>
    <t>Rémunération du personnel enseignant hors HE</t>
  </si>
  <si>
    <t>Rémunération du personnel enseignant  HE</t>
  </si>
  <si>
    <t>Rémunération animateurs et coordinateurs act paras</t>
  </si>
  <si>
    <t>interv frais de transport...</t>
  </si>
  <si>
    <t>SERVICE FEDERAL DES PENSIONS</t>
  </si>
  <si>
    <t>QUOTE-PART PENSION PERSON.ENSEIGN. EX-PROVINCE</t>
  </si>
  <si>
    <t>Rémunérations du personnel non enseignant hors HE</t>
  </si>
  <si>
    <t>Rémunérations du personnel non enseignant  HE</t>
  </si>
  <si>
    <t>JETONS DE PRESENCE</t>
  </si>
  <si>
    <t>RECOUVREMENT CELLULE DE GESTION PROV. VGC/COCOF</t>
  </si>
  <si>
    <t>Leasing vélo swapfiets 2021-2022 enseignement</t>
  </si>
  <si>
    <t>A.C. D'ANDERLECHT</t>
  </si>
  <si>
    <t>CANON EMPHYTEO TERRAIN BON AIR</t>
  </si>
  <si>
    <t>AGENCE DU STATIONNEMENT DE LA</t>
  </si>
  <si>
    <t>convention mise a disposition place parking ceria</t>
  </si>
  <si>
    <t>BLOWUP MEDIA BELGIUM</t>
  </si>
  <si>
    <t>CAMPAGNE DE COMMUNICATION ENSEIGNEMENT ECRAN LED</t>
  </si>
  <si>
    <t>BC/2021/172</t>
  </si>
  <si>
    <t>BRINK'S SOLUTIONS BELGIUM</t>
  </si>
  <si>
    <t>ENG PROVISIONNEL</t>
  </si>
  <si>
    <t>BRUYERRE</t>
  </si>
  <si>
    <t>DEMENAGEMENT  MODULAIRE ATELIERS GRYSON VERS BAT 3</t>
  </si>
  <si>
    <t>BUILDEVOLUTION</t>
  </si>
  <si>
    <t>VIDEO TIME-LAPSE CHANTIER NOUVELLES ECOLES</t>
  </si>
  <si>
    <t>BUSINESS &amp; SYSTEMS INTEGRATION</t>
  </si>
  <si>
    <t>bdc 2021/349</t>
  </si>
  <si>
    <t>CASE DEPART</t>
  </si>
  <si>
    <t>BC/2021/ ACHAT JEUX</t>
  </si>
  <si>
    <t>CLEANING MASTERS</t>
  </si>
  <si>
    <t>LOT 3 NETTOYAGE BAT. INST. HERLIN</t>
  </si>
  <si>
    <t>COMPAREX SOFTWARE BELGIUM</t>
  </si>
  <si>
    <t>RENOUVELLEMENT AZURE 1 AN</t>
  </si>
  <si>
    <t>BC/2021/59</t>
  </si>
  <si>
    <t>CONSEIL DE L'ENSEIGNEMENT DES</t>
  </si>
  <si>
    <t>ENG PROVISIONNEL COT. 2021 CECP</t>
  </si>
  <si>
    <t>CPEONS</t>
  </si>
  <si>
    <t>ENG PROVISIONNEL COT. 2021</t>
  </si>
  <si>
    <t>DE NEYER GILLES</t>
  </si>
  <si>
    <t>MAINTENANCE 90 VELOS CERIA ET BON AIR</t>
  </si>
  <si>
    <t>E-SMILE</t>
  </si>
  <si>
    <t>BC/2021/256</t>
  </si>
  <si>
    <t>ERIC DE GUCHTENEERE</t>
  </si>
  <si>
    <t>LOCATION INTERNAT CERIA + PRECOMPTE IMMO</t>
  </si>
  <si>
    <t>FACTURES ASSURANCE ENSEIGNEMENT</t>
  </si>
  <si>
    <t>EURO-GIFTS BELGIUM</t>
  </si>
  <si>
    <t>achat de 2600 gourdes personnalisées</t>
  </si>
  <si>
    <t>FEDERATION DES CENTRES PLURALI</t>
  </si>
  <si>
    <t>BC/2021/233</t>
  </si>
  <si>
    <t>FLANDROY MARTINE</t>
  </si>
  <si>
    <t>MEDIATION A L'INTERNAT CERIA</t>
  </si>
  <si>
    <t>GROUP CLEANING &amp; SERVICES</t>
  </si>
  <si>
    <t>DESINFECTION DS CADRE CVID HERLIN</t>
  </si>
  <si>
    <t>PROLONGATION PREST. NETTOYAGE HERLIN</t>
  </si>
  <si>
    <t>PROLONG. PREST. NETTOYAGE HERLIN DU 01 AU 28/02/20</t>
  </si>
  <si>
    <t>PREST.COMPL.DESINFECTION INST HERLIN</t>
  </si>
  <si>
    <t>desinfection covid</t>
  </si>
  <si>
    <t>PROLONG.PREST.NETTOYAGE HERLIN 01-03 AU 31-05-2021</t>
  </si>
  <si>
    <t>PROL. MARCHE NETTOYAGE HERLIN 01/06 AU 30/09</t>
  </si>
  <si>
    <t>AR/2021/2872</t>
  </si>
  <si>
    <t>HAPPYNEURON</t>
  </si>
  <si>
    <t>2 LOGICIELS EXAMATH ET EXALANG</t>
  </si>
  <si>
    <t>INBETWEEN AGENCY</t>
  </si>
  <si>
    <t>DISTRIBUTION FLYERS ECOLE J.VERNE</t>
  </si>
  <si>
    <t>INFODIDAC</t>
  </si>
  <si>
    <t>IP BELGIUM</t>
  </si>
  <si>
    <t>BC/2021/173</t>
  </si>
  <si>
    <t>IPGS</t>
  </si>
  <si>
    <t>ENG PROV. SERV.GARDIENNAGE BON AIR MARIUS HERLIN</t>
  </si>
  <si>
    <t>IRISNET</t>
  </si>
  <si>
    <t>RENOUVELEMENT LICENCE GSM 1 AN</t>
  </si>
  <si>
    <t>BC/2021/89</t>
  </si>
  <si>
    <t>JCDECAUX STREET FURNITURE BELG</t>
  </si>
  <si>
    <t>BC/2021/170</t>
  </si>
  <si>
    <t>JEROME SOHIER AVOCAT</t>
  </si>
  <si>
    <t>2021/bc/149</t>
  </si>
  <si>
    <t>JETTE CLEAN</t>
  </si>
  <si>
    <t>DESINFECTION CADRE COVID CERIA ET GHEUDE AVENANT</t>
  </si>
  <si>
    <t>PROLONGATION PREST. NETTOYAGE CERIA GHEUDE</t>
  </si>
  <si>
    <t>PROLONG. PREST. NETTOYAGE CH.GHUEUDE</t>
  </si>
  <si>
    <t>PREST.COMPL.DESINFECTION CERIA ET CH.GHEUDE</t>
  </si>
  <si>
    <t>prolongation nettoyage</t>
  </si>
  <si>
    <t>PROL. MARCHE NETTOYAGE CERIA+GHEUDE 01/06 AU 30/09</t>
  </si>
  <si>
    <t>LOT 1 NETTOYAGE BAT. CERIA</t>
  </si>
  <si>
    <t>LOT 2 NETTOYAGE BAT. CH.GHEUDE</t>
  </si>
  <si>
    <t>AR/2021/2872 BIS</t>
  </si>
  <si>
    <t>KICK &amp; RUSH</t>
  </si>
  <si>
    <t>PACK DE BIENVENUE POUR LES PROFESSEURS</t>
  </si>
  <si>
    <t>KONE BELGIUM</t>
  </si>
  <si>
    <t>PROLONG.MARCH.PUB. ENTRETIEN ASCENSSEURS SITES ENS</t>
  </si>
  <si>
    <t>LEARNING CONSEIL -LMS FACTORY</t>
  </si>
  <si>
    <t>plate forme moodle roger guilbert</t>
  </si>
  <si>
    <t>BC/ MISE EN PLACE HEBERGEMENT+SUPP.TECH.PLAT.PEDA</t>
  </si>
  <si>
    <t>LYRECO BELGIUM</t>
  </si>
  <si>
    <t>PACK RENTREE SCOLAIRE 2021</t>
  </si>
  <si>
    <t>MEIBOOM 16-18</t>
  </si>
  <si>
    <t>loyer, taxes,...</t>
  </si>
  <si>
    <t>OCELO</t>
  </si>
  <si>
    <t>BC/2021/50</t>
  </si>
  <si>
    <t>OCTOPUS</t>
  </si>
  <si>
    <t>BC/2021/2</t>
  </si>
  <si>
    <t>BC/2021/204</t>
  </si>
  <si>
    <t>OLI WOOD TOYS</t>
  </si>
  <si>
    <t>PALAIS DU CACHE-POUSSIERE VAN</t>
  </si>
  <si>
    <t>bdc 2021/360</t>
  </si>
  <si>
    <t>POTIEZ-DEMAN</t>
  </si>
  <si>
    <t>BC/2021/88</t>
  </si>
  <si>
    <t>QUALIPSO</t>
  </si>
  <si>
    <t>MARC.PUB. AUDIT PREST. DE NETTOYAGE SITES ENSEI.</t>
  </si>
  <si>
    <t>SANDOW TECHNIC</t>
  </si>
  <si>
    <t>BC/2021/23</t>
  </si>
  <si>
    <t>SCHNEIDER ELECTRIC</t>
  </si>
  <si>
    <t>BC/2021/35</t>
  </si>
  <si>
    <t>MAINTENANCE SYST. UPS BAT.4A</t>
  </si>
  <si>
    <t>REPARATION GROUPE FROID CERIA</t>
  </si>
  <si>
    <t>TPF UTILITIES</t>
  </si>
  <si>
    <t>maintenance pompes chateau eau ceria</t>
  </si>
  <si>
    <t>UPTIME ICT</t>
  </si>
  <si>
    <t>BC/2021/4</t>
  </si>
  <si>
    <t>RENOUVELLEMENT CISCO 1AN</t>
  </si>
  <si>
    <t>BC/2021/58</t>
  </si>
  <si>
    <t>RENOUVELLEMENT FORTIWAF CERIA</t>
  </si>
  <si>
    <t>XAFAX BELGIUM</t>
  </si>
  <si>
    <t>EXTENSION SYSTEME PAIEMENT NETPAY DE COOVI</t>
  </si>
  <si>
    <t>ASSURANCES ACC. DU TRAV./STAGIAIRES NON-REMUN.</t>
  </si>
  <si>
    <t>HAUTE ECOLE LUCIA DE BROUCKERE</t>
  </si>
  <si>
    <t>AR/2021/1673</t>
  </si>
  <si>
    <t>ALVAN DIFFUSION</t>
  </si>
  <si>
    <t>LABIRIS PHASE 3 MOBILIER</t>
  </si>
  <si>
    <t>BC 2021-199</t>
  </si>
  <si>
    <t>P.M.S. 3 Mobilier Alvan</t>
  </si>
  <si>
    <t>P.S.E. Meubles</t>
  </si>
  <si>
    <t>P.S.E. Mobilier de bureau</t>
  </si>
  <si>
    <t>ANALIS</t>
  </si>
  <si>
    <t>FOUR MINERALIATEUR LABIRIS</t>
  </si>
  <si>
    <t>CHAMBRE DE MATURATION ET SALAGE INST. LAMBION</t>
  </si>
  <si>
    <t>BUCHI LABORTECHNIK</t>
  </si>
  <si>
    <t>ACHAT EVAPORATEUR ET POMPE INST.REDOUTE</t>
  </si>
  <si>
    <t>CEBEO</t>
  </si>
  <si>
    <t>BC/2021/133</t>
  </si>
  <si>
    <t>CIRCULAR.BRUSSELS</t>
  </si>
  <si>
    <t>100 ORDINATEURS PORTABLES RECONDITIONNES</t>
  </si>
  <si>
    <t>m365 academic addition</t>
  </si>
  <si>
    <t>m365 academic 2021-2022</t>
  </si>
  <si>
    <t>DIALOG CPS</t>
  </si>
  <si>
    <t>video conference IRP</t>
  </si>
  <si>
    <t>ECONOCOM PRODUCTS</t>
  </si>
  <si>
    <t>BC 2021/78 - ORDINATEURS PORTABLES HP</t>
  </si>
  <si>
    <t>BC/2021/91</t>
  </si>
  <si>
    <t>BC/2021/134</t>
  </si>
  <si>
    <t>BC/2021/143</t>
  </si>
  <si>
    <t>RENOUVELLEMENT MATERIEL IT CERIA</t>
  </si>
  <si>
    <t>MATERIEL IT JULES VERNES</t>
  </si>
  <si>
    <t>Lambion subs.FWB</t>
  </si>
  <si>
    <t>Lallemand subs.FWB</t>
  </si>
  <si>
    <t>Guilbert subs.FWB</t>
  </si>
  <si>
    <t>renouvellement parc labos win 7</t>
  </si>
  <si>
    <t>APPLE IPAD PMS 5</t>
  </si>
  <si>
    <t>COQUES IPAD HERLIN</t>
  </si>
  <si>
    <t>bc 2021/254</t>
  </si>
  <si>
    <t>projet delta laptop</t>
  </si>
  <si>
    <t>2021/BC/340</t>
  </si>
  <si>
    <t>EDITIONS DU CENTRE PSYCHOLOGIE</t>
  </si>
  <si>
    <t>devis 479164- PMS 5 Matériel kit Covid</t>
  </si>
  <si>
    <t>P.M.S. 5 - Matériel complet</t>
  </si>
  <si>
    <t>ECPA P.M.S. 1 BC 18800021</t>
  </si>
  <si>
    <t>ECPA P.M.S. 5 BC  client S1554469</t>
  </si>
  <si>
    <t>P.M.S 2 - ECPA- Pearsons</t>
  </si>
  <si>
    <t>EPPENDORF BELGIUM</t>
  </si>
  <si>
    <t>BC/2021/312</t>
  </si>
  <si>
    <t>EURO MAKERS</t>
  </si>
  <si>
    <t>BC/2021/372</t>
  </si>
  <si>
    <t>EUROPEAN SAFETY MAINTENANCE</t>
  </si>
  <si>
    <t>200 DETECTEURS CO2</t>
  </si>
  <si>
    <t>FOURCAST FOR EDUCATION</t>
  </si>
  <si>
    <t>BDC.2021/116</t>
  </si>
  <si>
    <t>IPL BUSINESS</t>
  </si>
  <si>
    <t>AMEUBLEMENT 12 MODULAIRES ECOLE J. VERNES</t>
  </si>
  <si>
    <t>LIFE TECHNOLOGIES EUROPE BV</t>
  </si>
  <si>
    <t>BC/2021/260</t>
  </si>
  <si>
    <t>MENCH INDUSTRY</t>
  </si>
  <si>
    <t>BC/2021/85</t>
  </si>
  <si>
    <t>PANAM</t>
  </si>
  <si>
    <t>P.M.S 2 - ECPA</t>
  </si>
  <si>
    <t>PLAY AV</t>
  </si>
  <si>
    <t>ECRANS INTERACTIFS GRYSON</t>
  </si>
  <si>
    <t>ECRANS INTERACTIFS</t>
  </si>
  <si>
    <t>SUB.FWB ECRANS INTERACTIFS - GUILBERT</t>
  </si>
  <si>
    <t>ECRAN + FIXATION LABIRIS</t>
  </si>
  <si>
    <t>BC/2021/142</t>
  </si>
  <si>
    <t>SWITCHS CISCO</t>
  </si>
  <si>
    <t>bdc 2021/376</t>
  </si>
  <si>
    <t>BC/2021/147</t>
  </si>
  <si>
    <t>BC/2021/178</t>
  </si>
  <si>
    <t>BC/2021/179</t>
  </si>
  <si>
    <t>achat laptops</t>
  </si>
  <si>
    <t>BC/2021/148</t>
  </si>
  <si>
    <t>ATELIERS D'ETE 2021 GHEUDE</t>
  </si>
  <si>
    <t>FORMATION AUTISME POUR LES ENSEIGNANTS HERLIN</t>
  </si>
  <si>
    <t>FACT TRAINING CENTER</t>
  </si>
  <si>
    <t>FORM.LUTTE CONTRE L'INCENDIE</t>
  </si>
  <si>
    <t>FRAGMENTS</t>
  </si>
  <si>
    <t>MISSION BIEN-ETRE ESAC</t>
  </si>
  <si>
    <t>HUMAN PRAGMA CONCEPT</t>
  </si>
  <si>
    <t>FORM. DE BASE EN SECOURISME</t>
  </si>
  <si>
    <t>redefinir la raison d etre</t>
  </si>
  <si>
    <t>LET'S PLAY TOGETHER</t>
  </si>
  <si>
    <t>BC/2021/73</t>
  </si>
  <si>
    <t>ATELIERS APPRENTISS. PAR LE JEU - REDOUTE-PEIFFER</t>
  </si>
  <si>
    <t>MAISON DE LA FRANCITE</t>
  </si>
  <si>
    <t>BC/2021/74</t>
  </si>
  <si>
    <t>atelier d apprentissage</t>
  </si>
  <si>
    <t>2021/BC/339</t>
  </si>
  <si>
    <t>SCHOLA ULB</t>
  </si>
  <si>
    <t>BC/2021/80</t>
  </si>
  <si>
    <t>UNIVERSITE LIBRE DE BRUXELLES</t>
  </si>
  <si>
    <t>CONVENTION DE CONSULTANCE</t>
  </si>
  <si>
    <t>XIRAKI STELLA-MARIA</t>
  </si>
  <si>
    <t>COACHING DIRECTION ECOLE COCOF (MARCHE 3ANS)</t>
  </si>
  <si>
    <t>CENTRE DE VALIDATION DES</t>
  </si>
  <si>
    <t>AR 2021/2990</t>
  </si>
  <si>
    <t>CENTRE DE TECHNOLOGIES AVANCEE</t>
  </si>
  <si>
    <t>AR.21/2293</t>
  </si>
  <si>
    <t>AR.21/2327</t>
  </si>
  <si>
    <t>POUR LA SOLIDARITE ETUDIANTE E</t>
  </si>
  <si>
    <t>AR.21/836</t>
  </si>
  <si>
    <t>WETECHCARE BELGIQUE</t>
  </si>
  <si>
    <t>AR/2021/2513</t>
  </si>
  <si>
    <t>FT PERSONNEL ENSEIGN. STIB-SNCB-DE LIJN</t>
  </si>
  <si>
    <t>FD VELO PERSONNEL ENSEIGNEMENT</t>
  </si>
  <si>
    <t>ABO STIB PERSONNEL ENSEIGNEMENT</t>
  </si>
  <si>
    <t>Total</t>
  </si>
  <si>
    <t>ALLIANCE ENGINEERING</t>
  </si>
  <si>
    <t>ARTEMA</t>
  </si>
  <si>
    <t>BRU-ARCH</t>
  </si>
  <si>
    <t>BRUDEX</t>
  </si>
  <si>
    <t>COMPRESSEURS BOGE COMPRESSOREN</t>
  </si>
  <si>
    <t>CSF</t>
  </si>
  <si>
    <t>DISTRINOX</t>
  </si>
  <si>
    <t>ELECTRO 80</t>
  </si>
  <si>
    <t>ENTHALPIE</t>
  </si>
  <si>
    <t>GILLION CONSTRUCT</t>
  </si>
  <si>
    <t>GSB CONSTRUCT</t>
  </si>
  <si>
    <t>L'EQUERRE</t>
  </si>
  <si>
    <t>LES ENTREPRISES YVO RINALDI</t>
  </si>
  <si>
    <t>MONUMENT HAINAUT</t>
  </si>
  <si>
    <t>NUTONS</t>
  </si>
  <si>
    <t>SCHNEIDER YVES FLORENT</t>
  </si>
  <si>
    <t>SETIP BELGIUM ( GCUBE )</t>
  </si>
  <si>
    <t>SSM CAMPUS CERIA (DE NUL - FRA</t>
  </si>
  <si>
    <t>TEENCONSULTING</t>
  </si>
  <si>
    <t>WASCOS</t>
  </si>
  <si>
    <t>INSTITUTION</t>
  </si>
  <si>
    <t>MARIA STELLA XIRAKI</t>
  </si>
  <si>
    <t>PMS</t>
  </si>
  <si>
    <t>MARTINE MARENNE</t>
  </si>
  <si>
    <t>Marché public de fournitures – Agenda scolaire (septembre 2021 – décembre 2022) [PMS 1,2,3,4,5]</t>
  </si>
  <si>
    <t>LYRECO (DENAYER)</t>
  </si>
  <si>
    <t>Marché public de fournitures - Bagagerie à l'usage des agents techniques du PMS [PMS 1,2,3,4,5]</t>
  </si>
  <si>
    <t>MAROQUINERIE JOURDAN</t>
  </si>
  <si>
    <t>Marché public de service - Entretien des textiles et matériaux utilisés pour l’entretien ménager à usage des agents de nettoyage [PMS 1,2,3,4,5]</t>
  </si>
  <si>
    <t>LE LAVOIR (CHAUDHARY)</t>
  </si>
  <si>
    <t>Marché public de fournitures - Nettoyage COCOF [PMS 1,2,3,4,5]</t>
  </si>
  <si>
    <t xml:space="preserve">BOMA </t>
  </si>
  <si>
    <t>Marché public de fournitures – Adaptateur Ethernet – USB-C [PMS 1,2,3,4,5]</t>
  </si>
  <si>
    <t xml:space="preserve">MEDIAMARKT </t>
  </si>
  <si>
    <t>Marché public de fournitures - Matériel pharmaceutiques [PMS 1,2,3,4,5]</t>
  </si>
  <si>
    <t>MMPHARMA</t>
  </si>
  <si>
    <t>Marché public de fournitures - Protection smartphone professionnel [PMS 1,2,3,4,5]</t>
  </si>
  <si>
    <t>VANDEN BORRE</t>
  </si>
  <si>
    <t>Marché public de service – Teambulding (restauration) [PMS 2]</t>
  </si>
  <si>
    <t>KASTEEL VAN HUIZINGEN</t>
  </si>
  <si>
    <t>Marché public de service – Teambulding (restauration) [PMS 3]</t>
  </si>
  <si>
    <t>SONIAN</t>
  </si>
  <si>
    <t>Marché public [PMS 2 &amp;3]</t>
  </si>
  <si>
    <t>ALVAN</t>
  </si>
  <si>
    <t>LYRECO</t>
  </si>
  <si>
    <t>AMLI</t>
  </si>
  <si>
    <t xml:space="preserve">Marché public PMS5 </t>
  </si>
  <si>
    <t>ECPA</t>
  </si>
  <si>
    <t xml:space="preserve">Marché public PMS5 Protection smartphone professionnel </t>
  </si>
  <si>
    <t>ProduStore SA</t>
  </si>
  <si>
    <t>Marché public PMS5 Frais d'envoi - Carnets d'Orientation</t>
  </si>
  <si>
    <t>SIEP</t>
  </si>
  <si>
    <t xml:space="preserve">Marché public PMS5 Achat de gourdes personnalisée pour le service </t>
  </si>
  <si>
    <t>FLASHBAY</t>
  </si>
  <si>
    <t xml:space="preserve">Marché public PMS5 Frais de Formation </t>
  </si>
  <si>
    <t>IFISAM</t>
  </si>
  <si>
    <t>Marché public de service – Teambulding / Croisière à bord du Waterbus</t>
  </si>
  <si>
    <t xml:space="preserve">RIVER TOURS </t>
  </si>
  <si>
    <t>Marché public de service – Teambulding / Organisation d'une Murder Party "Le Club des détectives</t>
  </si>
  <si>
    <t>BEDETECTIVE ASBL</t>
  </si>
  <si>
    <t xml:space="preserve">Marché public PMS5 - Achats œufs de pâques </t>
  </si>
  <si>
    <t xml:space="preserve">LEONIDAS </t>
  </si>
  <si>
    <t xml:space="preserve">Marché public PMS5 - Coussin Lombaire pour un agent </t>
  </si>
  <si>
    <t xml:space="preserve">VITAMED </t>
  </si>
  <si>
    <t xml:space="preserve">Marché public PMS5 - Coussin Cunéiforme pour un agent </t>
  </si>
  <si>
    <t>TENDIM</t>
  </si>
  <si>
    <t>Marché public PMS5 - Matériel d'animation</t>
  </si>
  <si>
    <t>FCPPF</t>
  </si>
  <si>
    <t xml:space="preserve">Marché public PMS5  -  Achat d'un micro-onde et du bouilloir pour le service </t>
  </si>
  <si>
    <t xml:space="preserve">Marché public PMS5 - Vaisselles pour le service </t>
  </si>
  <si>
    <t>VERRE ET COUVERT SPRL</t>
  </si>
  <si>
    <t xml:space="preserve">Marché public PMS5 - Frais d'abonnement site </t>
  </si>
  <si>
    <t>LE GUIDE SOCIAL</t>
  </si>
  <si>
    <t xml:space="preserve">Marché public PMS5 - Sachets Saint-Nicolas </t>
  </si>
  <si>
    <t>Marché public PMS5 Coffrets cadeaux de fin d'année</t>
  </si>
  <si>
    <t>PAYS DE VERDES</t>
  </si>
  <si>
    <t xml:space="preserve">Marché public PMS5  Matériel de soin </t>
  </si>
  <si>
    <t>ELAN +</t>
  </si>
  <si>
    <t xml:space="preserve">Marché public PMS5 Frais divers </t>
  </si>
  <si>
    <t xml:space="preserve">IRIS NET </t>
  </si>
  <si>
    <t xml:space="preserve">FORMEVILLE </t>
  </si>
  <si>
    <t xml:space="preserve">Marché public IRP - Abonnement revue </t>
  </si>
  <si>
    <t>NATURE ET PROGRÈS</t>
  </si>
  <si>
    <t>IRP</t>
  </si>
  <si>
    <t>Marché public IRP - Fourniture pédagogique</t>
  </si>
  <si>
    <t>RETIF</t>
  </si>
  <si>
    <t>Marché public IRP - Horticulture/Flori</t>
  </si>
  <si>
    <t>DE BRUYN BV</t>
  </si>
  <si>
    <t>RAES RUDY</t>
  </si>
  <si>
    <t>DCM</t>
  </si>
  <si>
    <t>FEGEPRO</t>
  </si>
  <si>
    <t>Marché public IRP - Publicité ecole</t>
  </si>
  <si>
    <t>VLANMEDIA</t>
  </si>
  <si>
    <t>HENRION</t>
  </si>
  <si>
    <t>CONDOR</t>
  </si>
  <si>
    <t>Marché public IRP - Entretien matériel didactique</t>
  </si>
  <si>
    <t>DIALOG</t>
  </si>
  <si>
    <t>Marché public IRP - Fourniture pédagogique - section photo</t>
  </si>
  <si>
    <t>BIBLIOFILM</t>
  </si>
  <si>
    <t>Marché public IRP - Fourniture pédagogique - Vérification véhicule</t>
  </si>
  <si>
    <t>MIDAS</t>
  </si>
  <si>
    <t>Marché public IRP - Fourniture informatique</t>
  </si>
  <si>
    <t>REDCORP</t>
  </si>
  <si>
    <t>EURO VEILING</t>
  </si>
  <si>
    <t>Marché public IRP - Fourniture produit entretien</t>
  </si>
  <si>
    <t>LABO WTC</t>
  </si>
  <si>
    <t>Marché public IRP - Fourniture bureau</t>
  </si>
  <si>
    <t>IPL</t>
  </si>
  <si>
    <t>Marché public IRP - Fourniture pharmacie</t>
  </si>
  <si>
    <t>PHARMACIE DU BON AIR</t>
  </si>
  <si>
    <t>REKAD</t>
  </si>
  <si>
    <t>Marché public IRP - Informatique licence</t>
  </si>
  <si>
    <t>FOURCAST</t>
  </si>
  <si>
    <t>Marché public IRP - Vêtement de travail - personnel</t>
  </si>
  <si>
    <t>EVETRA</t>
  </si>
  <si>
    <t>COGAM</t>
  </si>
  <si>
    <t>KING BELGIUM</t>
  </si>
  <si>
    <t>JARDIRAMA</t>
  </si>
  <si>
    <t>Marché public IRP - Redevance</t>
  </si>
  <si>
    <t>REPROBEL</t>
  </si>
  <si>
    <t>PROPAGES</t>
  </si>
  <si>
    <t>INTERGROW</t>
  </si>
  <si>
    <t>Marché public IRP - Informatique</t>
  </si>
  <si>
    <t>Marché public IRP - Achat de chariots de nettoyage</t>
  </si>
  <si>
    <t>BOMA</t>
  </si>
  <si>
    <t>Marché public IRP - Achat de mops car</t>
  </si>
  <si>
    <t>PULSAR</t>
  </si>
  <si>
    <t>Annulé</t>
  </si>
  <si>
    <t>Marché public IRP - Auto laveuse</t>
  </si>
  <si>
    <t>Marché public IRP - Fourniture pédagogique labos</t>
  </si>
  <si>
    <t>CHEM-LAB ANALYTICAL</t>
  </si>
  <si>
    <t>VAN CUTSEM</t>
  </si>
  <si>
    <t>VAN DER VENNET</t>
  </si>
  <si>
    <t>ALL4CLEAN</t>
  </si>
  <si>
    <t>BIGMAT-BELMECO</t>
  </si>
  <si>
    <t>Marché public IRP - Bureau spécifique assis-debout pour un agent à la demande du SIPP</t>
  </si>
  <si>
    <t>OKA</t>
  </si>
  <si>
    <t>BORMS</t>
  </si>
  <si>
    <t>Marché public IRP - Outillage ouvriers et sections vente</t>
  </si>
  <si>
    <t>Marché public IRP - Matériel pédagogique</t>
  </si>
  <si>
    <t>EUROGYM</t>
  </si>
  <si>
    <t>ALLARD</t>
  </si>
  <si>
    <t>Marché public IRP - Echaffaudage secteur technique</t>
  </si>
  <si>
    <t>MINIOX</t>
  </si>
  <si>
    <t>Marché public IRP - téléphone de service pour un agent</t>
  </si>
  <si>
    <t>Marché public IRP - Entretien tracteur</t>
  </si>
  <si>
    <t>THOMAS</t>
  </si>
  <si>
    <t>Marché public IRP - Achat didactique pour labos</t>
  </si>
  <si>
    <t>Marché public IRP - Achat Chrome books</t>
  </si>
  <si>
    <t>ECONOCOM</t>
  </si>
  <si>
    <t>Marché public IRP - mobilier bureau</t>
  </si>
  <si>
    <t>FOTOGUY</t>
  </si>
  <si>
    <t>Marché public IRP - Visite didactique</t>
  </si>
  <si>
    <t>FRITLAND</t>
  </si>
  <si>
    <t>BIGMAT-BELMECOP</t>
  </si>
  <si>
    <t>Marché public IRP - Entretien mobilier</t>
  </si>
  <si>
    <t>CHESTERFIELD</t>
  </si>
  <si>
    <t>KIMOCHI</t>
  </si>
  <si>
    <t>Marché public IRP - Voyage scolaire</t>
  </si>
  <si>
    <t>WALIBI</t>
  </si>
  <si>
    <t>Marché public IRP - Ent. Matériel roulant</t>
  </si>
  <si>
    <t>MOUNIER</t>
  </si>
  <si>
    <t>Marché public IRP - Achat déshydrateur</t>
  </si>
  <si>
    <t>KEOLIS</t>
  </si>
  <si>
    <t>VANISRAEL</t>
  </si>
  <si>
    <t>VANENGELAND</t>
  </si>
  <si>
    <t>Marché public IRP - Entretien nettoyage des ateliers</t>
  </si>
  <si>
    <t>AZ CONTAINERS</t>
  </si>
  <si>
    <t>SPORT ONE</t>
  </si>
  <si>
    <t xml:space="preserve">WINNER'S </t>
  </si>
  <si>
    <t>STUDIO FRANCINE</t>
  </si>
  <si>
    <t>Marché public IRP - Bacs de lavage</t>
  </si>
  <si>
    <t>ROTOM</t>
  </si>
  <si>
    <t>Marché public IRP - Contrôle équipement</t>
  </si>
  <si>
    <t>VINÇOTTE</t>
  </si>
  <si>
    <t>Marché public IRP - Achat aspirateurs</t>
  </si>
  <si>
    <t>PANDAVA</t>
  </si>
  <si>
    <t>Marché public IRP - Manuels scolaires</t>
  </si>
  <si>
    <t>EDITION ERASME</t>
  </si>
  <si>
    <t>PELCKMANS</t>
  </si>
  <si>
    <t>Marché public IRP - Machine à café salle des profs</t>
  </si>
  <si>
    <t>OKE</t>
  </si>
  <si>
    <t>Marché public IRP - Achat système vidio conférence</t>
  </si>
  <si>
    <t>Marché public IRP - Livres scolaires</t>
  </si>
  <si>
    <t>LE RAT CONTEUR - A LIVRE OUVERT</t>
  </si>
  <si>
    <t>BAERT</t>
  </si>
  <si>
    <t>AUTOCARS GILLES</t>
  </si>
  <si>
    <t>VAN IN</t>
  </si>
  <si>
    <t>PLANTYN. NV</t>
  </si>
  <si>
    <t>DOCKX&amp;CO NV</t>
  </si>
  <si>
    <t>SANAC</t>
  </si>
  <si>
    <t>BRICOLUX</t>
  </si>
  <si>
    <t>VERBERCKT</t>
  </si>
  <si>
    <t>Marché public IRP - Achat PH mètre</t>
  </si>
  <si>
    <t>HANGAR</t>
  </si>
  <si>
    <t>Marché public IRP - Mobilier bureau spécifique</t>
  </si>
  <si>
    <t>Oka</t>
  </si>
  <si>
    <t>SORDALAB</t>
  </si>
  <si>
    <t>Marché public IRP - Achat batteur cuisine</t>
  </si>
  <si>
    <t>Marché public IRP - Achat établis Floriculture</t>
  </si>
  <si>
    <t>KAISER+KRAFT</t>
  </si>
  <si>
    <t>Marché public IRP - Fourniture pédagogique Labos</t>
  </si>
  <si>
    <t>METROHM BELGIUM</t>
  </si>
  <si>
    <t>KALEO</t>
  </si>
  <si>
    <t>EUROGIFTS</t>
  </si>
  <si>
    <t>CALLE STEVEN</t>
  </si>
  <si>
    <t xml:space="preserve">Marché public IRP - Analyse de sol </t>
  </si>
  <si>
    <t>B.W.A.Q</t>
  </si>
  <si>
    <t>Marché public IRP - Achat chrome books</t>
  </si>
  <si>
    <t>RUDY RAES</t>
  </si>
  <si>
    <t>Marché public IRP - Téléphone de service pour un agent</t>
  </si>
  <si>
    <t>Marché public IRP - Achat tentes pour JPO</t>
  </si>
  <si>
    <t>TECTRONIC FEESTTENTEN</t>
  </si>
  <si>
    <t>Marché public IRP - voyage scolaire</t>
  </si>
  <si>
    <t>CAPRI CARS</t>
  </si>
  <si>
    <t>BOWLMASTER</t>
  </si>
  <si>
    <t>Marché public IRP - Barrière pour non stationnement</t>
  </si>
  <si>
    <t>MANUTAN</t>
  </si>
  <si>
    <t>VANACKER</t>
  </si>
  <si>
    <t>OFFICE DU TOURISME DE NAMUR</t>
  </si>
  <si>
    <t>GREEN STORM</t>
  </si>
  <si>
    <t>PÉPINIÈRE D'ENGHIEN</t>
  </si>
  <si>
    <t>Marché public IRP - Fourniture pédagogique Chariot</t>
  </si>
  <si>
    <t>Marché public IRP - Entretien véhicule</t>
  </si>
  <si>
    <t>FORD</t>
  </si>
  <si>
    <t>MUSEUM</t>
  </si>
  <si>
    <t>Marché mobilier</t>
  </si>
  <si>
    <t>MAGEC</t>
  </si>
  <si>
    <t>IL</t>
  </si>
  <si>
    <t>LOHISSE</t>
  </si>
  <si>
    <t>Marché petit électroménager</t>
  </si>
  <si>
    <t>IKEA</t>
  </si>
  <si>
    <t>Marché gros électroménager</t>
  </si>
  <si>
    <t>TRANSOPLAST</t>
  </si>
  <si>
    <t>FABRIMEX</t>
  </si>
  <si>
    <t>Marché informatique/multimedia/électronique</t>
  </si>
  <si>
    <t>JIKA</t>
  </si>
  <si>
    <t>Marché matériel medical</t>
  </si>
  <si>
    <t>VWR</t>
  </si>
  <si>
    <t>Marché ustensiles de cuisine</t>
  </si>
  <si>
    <t>DE SMEDT</t>
  </si>
  <si>
    <t>SAES</t>
  </si>
  <si>
    <t>achats fournitures :  petits matériel</t>
  </si>
  <si>
    <t>JOSA</t>
  </si>
  <si>
    <t>fourniture de bureau</t>
  </si>
  <si>
    <t>SETON</t>
  </si>
  <si>
    <t>BE EMKA</t>
  </si>
  <si>
    <t>produits lessive</t>
  </si>
  <si>
    <t>produits pharmacie</t>
  </si>
  <si>
    <t>MEDIPOST</t>
  </si>
  <si>
    <t>MULTIPHARMA</t>
  </si>
  <si>
    <t>ARSEUS</t>
  </si>
  <si>
    <t>frais de réception</t>
  </si>
  <si>
    <t>MON BEAU CHTEAU</t>
  </si>
  <si>
    <t>GRIGNET</t>
  </si>
  <si>
    <t xml:space="preserve">petits matériels jardin </t>
  </si>
  <si>
    <t>HEVEA</t>
  </si>
  <si>
    <t>entretien bâtiments</t>
  </si>
  <si>
    <t xml:space="preserve">CIMEN </t>
  </si>
  <si>
    <t>MENCH</t>
  </si>
  <si>
    <t xml:space="preserve">fourniture petit matériel pedagogique </t>
  </si>
  <si>
    <t>LUCAS CREATIV</t>
  </si>
  <si>
    <t>IDEMA</t>
  </si>
  <si>
    <t>VIROUX</t>
  </si>
  <si>
    <t>DECATHLON</t>
  </si>
  <si>
    <t>achats de vêtements de travail</t>
  </si>
  <si>
    <t>VAN ASSCHE</t>
  </si>
  <si>
    <t>lessive</t>
  </si>
  <si>
    <t>JOHAKIM PACKAGING</t>
  </si>
  <si>
    <t>FAGAR JYPE</t>
  </si>
  <si>
    <t>entretien et réparation véhicule</t>
  </si>
  <si>
    <t>GARAGE POL</t>
  </si>
  <si>
    <t xml:space="preserve">2drapeaux </t>
  </si>
  <si>
    <t>IMPRIMERIE -CHER ,BE</t>
  </si>
  <si>
    <t>film de présentation</t>
  </si>
  <si>
    <t>SMART PRODUCTION</t>
  </si>
  <si>
    <t>journée des parents Jules Verne</t>
  </si>
  <si>
    <t>PULP DELIVERY</t>
  </si>
  <si>
    <t>formation</t>
  </si>
  <si>
    <t>JOHAN DECLERCQ</t>
  </si>
  <si>
    <t>C.F.L.S</t>
  </si>
  <si>
    <t>E SMILE</t>
  </si>
  <si>
    <t>LES AMBASSADEURS DE L EXPRESSION CITOYENNE</t>
  </si>
  <si>
    <t>matériel de stockage</t>
  </si>
  <si>
    <t>TOP CONTAINERS</t>
  </si>
  <si>
    <t>ICG</t>
  </si>
  <si>
    <t>OUTIMEX</t>
  </si>
  <si>
    <t>réparation auto</t>
  </si>
  <si>
    <t>AUTOFIX</t>
  </si>
  <si>
    <t>HORECASHOP</t>
  </si>
  <si>
    <t>achats fournitures complément mobilier</t>
  </si>
  <si>
    <t>produit pharmaceutique</t>
  </si>
  <si>
    <t>PHARM. BREUGHEL</t>
  </si>
  <si>
    <t>fournitures maroquinerie</t>
  </si>
  <si>
    <t>BINK</t>
  </si>
  <si>
    <t>SCHAFER SHOP</t>
  </si>
  <si>
    <t>achats fournitures : petit materiel</t>
  </si>
  <si>
    <t>STECKER</t>
  </si>
  <si>
    <t>dépannage auto</t>
  </si>
  <si>
    <t>WILLI DEPANNAGE</t>
  </si>
  <si>
    <t>Quincaillerie</t>
  </si>
  <si>
    <t>STEVENS-LOCKS</t>
  </si>
  <si>
    <t>JM-BRUNEAU</t>
  </si>
  <si>
    <t>outillage</t>
  </si>
  <si>
    <t>Outillage</t>
  </si>
  <si>
    <t>CLABOTS</t>
  </si>
  <si>
    <t>Fourniture auto</t>
  </si>
  <si>
    <t>COCKAERTS</t>
  </si>
  <si>
    <t>Livres</t>
  </si>
  <si>
    <t>TROPISMES</t>
  </si>
  <si>
    <t>LE PETIT FILIGRANE</t>
  </si>
  <si>
    <t>fourniture Sanitaire</t>
  </si>
  <si>
    <t>CIS DOFNY</t>
  </si>
  <si>
    <t>FACQ</t>
  </si>
  <si>
    <t>VAN MARCK</t>
  </si>
  <si>
    <t>OTTO OFFICE</t>
  </si>
  <si>
    <t>Sanitaire</t>
  </si>
  <si>
    <t>VAN MARCKE</t>
  </si>
  <si>
    <t>fourniture peinture</t>
  </si>
  <si>
    <t>FIX CENTER</t>
  </si>
  <si>
    <t>Fourniture Photocopie</t>
  </si>
  <si>
    <t>fourniture scolaire</t>
  </si>
  <si>
    <t>ARPACA</t>
  </si>
  <si>
    <t>TAILLEUR ST-GUIDON</t>
  </si>
  <si>
    <t>fourniture tissu</t>
  </si>
  <si>
    <t>ETS BERGER</t>
  </si>
  <si>
    <t xml:space="preserve">WYFFELS </t>
  </si>
  <si>
    <t>fourniture auto</t>
  </si>
  <si>
    <t>transport scolaire</t>
  </si>
  <si>
    <t>AUTOCAR GILLES</t>
  </si>
  <si>
    <t xml:space="preserve">CAPITAL CARS </t>
  </si>
  <si>
    <t>voyage scolaire</t>
  </si>
  <si>
    <t>AVENTURE PARC</t>
  </si>
  <si>
    <t>PAIRI DAIZA</t>
  </si>
  <si>
    <t>BOBBEJAANLAND</t>
  </si>
  <si>
    <t>KOEZIO</t>
  </si>
  <si>
    <t>PLANETARIUM</t>
  </si>
  <si>
    <t>FERME MAXIMILIEN</t>
  </si>
  <si>
    <t>MUSÉE DU CHOCOLAT</t>
  </si>
  <si>
    <t>BOWLING STONES</t>
  </si>
  <si>
    <t>marchandise alimentaire</t>
  </si>
  <si>
    <t>SOLUCIOUS</t>
  </si>
  <si>
    <t>téléphonie</t>
  </si>
  <si>
    <t>PETIT COIN ROYAL</t>
  </si>
  <si>
    <t>DYKA</t>
  </si>
  <si>
    <t>AA CONTAINER</t>
  </si>
  <si>
    <t>STRAUSS</t>
  </si>
  <si>
    <t>L/SCRNR</t>
  </si>
  <si>
    <t>MEDIA MARKT</t>
  </si>
  <si>
    <t>KREFEL</t>
  </si>
  <si>
    <t>Fenetre et chassis</t>
  </si>
  <si>
    <t>CHASSIS LEOPOLD</t>
  </si>
  <si>
    <t>fournitures acier</t>
  </si>
  <si>
    <t>ACIER GROSJEAN</t>
  </si>
  <si>
    <t>fournitures volets roulants</t>
  </si>
  <si>
    <t>ROLLVOLET</t>
  </si>
  <si>
    <t>BREUGHEL</t>
  </si>
  <si>
    <t>JM BRUNEAU</t>
  </si>
  <si>
    <t>fourniture bois</t>
  </si>
  <si>
    <t>SCHMIDT</t>
  </si>
  <si>
    <t>Adoucisseur</t>
  </si>
  <si>
    <t>ECOWATER</t>
  </si>
  <si>
    <t>TRAINWORLD</t>
  </si>
  <si>
    <t>ECRAN LARGE</t>
  </si>
  <si>
    <t>MPRO</t>
  </si>
  <si>
    <t>EURONEWRENT</t>
  </si>
  <si>
    <t>Sortie pédagogique</t>
  </si>
  <si>
    <t>JDE</t>
  </si>
  <si>
    <t>GOURMANDISE</t>
  </si>
  <si>
    <t>AF BELGIUM</t>
  </si>
  <si>
    <t>fournitures ludique</t>
  </si>
  <si>
    <t>LA PARENTHESE</t>
  </si>
  <si>
    <t>fournitures électronique</t>
  </si>
  <si>
    <t>REXEL</t>
  </si>
  <si>
    <t>fournitures paramédicales</t>
  </si>
  <si>
    <t>CENTRE ALTERNATIVES</t>
  </si>
  <si>
    <t>fournitures horeca</t>
  </si>
  <si>
    <t>NISBETS</t>
  </si>
  <si>
    <t>fournitures cadeaux eco responsable</t>
  </si>
  <si>
    <t>ORYBANY</t>
  </si>
  <si>
    <t>fournitures</t>
  </si>
  <si>
    <t>IEG</t>
  </si>
  <si>
    <t>masques chirurgicaux</t>
  </si>
  <si>
    <t>fetes/ evenements</t>
  </si>
  <si>
    <t>DISCOUNT OFFICE</t>
  </si>
  <si>
    <t>TOTAL CERIA</t>
  </si>
  <si>
    <t>cafe</t>
  </si>
  <si>
    <t>JAVA</t>
  </si>
  <si>
    <t>transport</t>
  </si>
  <si>
    <t>livres/manuels</t>
  </si>
  <si>
    <t>UBB</t>
  </si>
  <si>
    <t>activite pedagogique</t>
  </si>
  <si>
    <t>LES CHEFF</t>
  </si>
  <si>
    <t>informatique</t>
  </si>
  <si>
    <t>CIRB</t>
  </si>
  <si>
    <t>materiel restaurant</t>
  </si>
  <si>
    <t>fourniture photocopie</t>
  </si>
  <si>
    <t>materiel audio-visuel</t>
  </si>
  <si>
    <t>MEGALIGHT</t>
  </si>
  <si>
    <t xml:space="preserve"> SGES/AUD </t>
  </si>
  <si>
    <t>produits d hygiène</t>
  </si>
  <si>
    <t>café</t>
  </si>
  <si>
    <t>CAPSULES</t>
  </si>
  <si>
    <t>service de nettoyage</t>
  </si>
  <si>
    <t>BSC CLEANING</t>
  </si>
  <si>
    <t>service</t>
  </si>
  <si>
    <t>SAINT GUIDON</t>
  </si>
  <si>
    <t>fontaine à eau</t>
  </si>
  <si>
    <t>MOX</t>
  </si>
  <si>
    <t>NOVSKY</t>
  </si>
  <si>
    <t>Café</t>
  </si>
  <si>
    <t>NESPRESSO</t>
  </si>
  <si>
    <t>petit matériel médicale</t>
  </si>
  <si>
    <t>EURODIST</t>
  </si>
  <si>
    <t>matériel de sécurité</t>
  </si>
  <si>
    <t>RICHOH</t>
  </si>
  <si>
    <t>ISB</t>
  </si>
  <si>
    <t xml:space="preserve"> SGES/AG </t>
  </si>
  <si>
    <t>fourniture sanitaire</t>
  </si>
  <si>
    <t>filtration d'air</t>
  </si>
  <si>
    <t>CAMFIL</t>
  </si>
  <si>
    <t>entreprise de travaux</t>
  </si>
  <si>
    <t>AQUADOR</t>
  </si>
  <si>
    <t>vetements et accessoires de travail</t>
  </si>
  <si>
    <t>service d'égouttage</t>
  </si>
  <si>
    <t>KANALIS SP</t>
  </si>
  <si>
    <t>travaux de jardinage</t>
  </si>
  <si>
    <t>COSMIN GAR</t>
  </si>
  <si>
    <t>matériel de cuisine</t>
  </si>
  <si>
    <t>matériel énergétique (photovoltaique, chaffage ect…)</t>
  </si>
  <si>
    <t>EUROENERGI</t>
  </si>
  <si>
    <t>entreprise générale du batiment</t>
  </si>
  <si>
    <t>DELENS</t>
  </si>
  <si>
    <t>WURTH</t>
  </si>
  <si>
    <t xml:space="preserve">matériel photocopie </t>
  </si>
  <si>
    <t>BCM</t>
  </si>
  <si>
    <t>transport et stockage</t>
  </si>
  <si>
    <t>TRANSOPLAS</t>
  </si>
  <si>
    <t>frais d avocat</t>
  </si>
  <si>
    <t>VANCUTSEM</t>
  </si>
  <si>
    <t>dépannage ,entretien chauffage</t>
  </si>
  <si>
    <t>FULLTHERM</t>
  </si>
  <si>
    <t>MAXICLEANING</t>
  </si>
  <si>
    <t>entreprise de travaux ( carottage et sciage beton)</t>
  </si>
  <si>
    <t>BDRILL</t>
  </si>
  <si>
    <t>INDUSCABEL</t>
  </si>
  <si>
    <t>matériel ventilation</t>
  </si>
  <si>
    <t>NICOLAY</t>
  </si>
  <si>
    <t>service de déménagement</t>
  </si>
  <si>
    <t>POTIEZ DEM</t>
  </si>
  <si>
    <t>fournitures ( store )</t>
  </si>
  <si>
    <t>ANCA</t>
  </si>
  <si>
    <t>service incendie</t>
  </si>
  <si>
    <t>VLV</t>
  </si>
  <si>
    <t>URBAN MOVE</t>
  </si>
  <si>
    <t xml:space="preserve">fournitures </t>
  </si>
  <si>
    <t>PALMOLUX</t>
  </si>
  <si>
    <t>fournitures de sécurité</t>
  </si>
  <si>
    <t>VANDEPUTTE</t>
  </si>
  <si>
    <t>entreprise métalurgie</t>
  </si>
  <si>
    <t>MCS</t>
  </si>
  <si>
    <t>petit matériel informatique</t>
  </si>
  <si>
    <t>PANTOON</t>
  </si>
  <si>
    <t>gaz</t>
  </si>
  <si>
    <t>SIBELGA</t>
  </si>
  <si>
    <t>fournitures chauffage</t>
  </si>
  <si>
    <t>VAILLEX</t>
  </si>
  <si>
    <t>matériel de bureau</t>
  </si>
  <si>
    <t>AIRVISION</t>
  </si>
  <si>
    <t>fourniture jardinage</t>
  </si>
  <si>
    <t>PEPINIERE DE L'ETOILE</t>
  </si>
  <si>
    <t>mobilier et aménagement</t>
  </si>
  <si>
    <t>VALOR</t>
  </si>
  <si>
    <t>materiel (compresseur)</t>
  </si>
  <si>
    <t>COMPAIR GE</t>
  </si>
  <si>
    <t>LAMBRECHTS</t>
  </si>
  <si>
    <t>fournitures (porte-portail-volet)</t>
  </si>
  <si>
    <t>ALL ACCESS</t>
  </si>
  <si>
    <t>KAISER KRAFT</t>
  </si>
  <si>
    <t>service contre les nuisibles</t>
  </si>
  <si>
    <t>ANTICIMEX</t>
  </si>
  <si>
    <t>matériel de construction</t>
  </si>
  <si>
    <t>GORBERT MATERIAUX</t>
  </si>
  <si>
    <t>matériel de radiocommunication</t>
  </si>
  <si>
    <t>TSF SUPPLY</t>
  </si>
  <si>
    <t>fournitures traitement de l eau</t>
  </si>
  <si>
    <t>EURODYNAMI</t>
  </si>
  <si>
    <t>fournitures jardinerie</t>
  </si>
  <si>
    <t>GROENDEKOR</t>
  </si>
  <si>
    <t xml:space="preserve">fournitures divers </t>
  </si>
  <si>
    <t>PLASTICOR</t>
  </si>
  <si>
    <t>IPLBUSINESS</t>
  </si>
  <si>
    <t xml:space="preserve">materiel de réfrigération </t>
  </si>
  <si>
    <t>ECR</t>
  </si>
  <si>
    <t>mobilier de bureau</t>
  </si>
  <si>
    <t xml:space="preserve">service environementaux et écologique </t>
  </si>
  <si>
    <t>REFOOD</t>
  </si>
  <si>
    <t>quincaillerie et outillage</t>
  </si>
  <si>
    <t>GEORGES FERNAND</t>
  </si>
  <si>
    <t>service énergétique</t>
  </si>
  <si>
    <t>VEOLIA</t>
  </si>
  <si>
    <t>travaux acrobatique en hauteur</t>
  </si>
  <si>
    <t>VOLTIGO</t>
  </si>
  <si>
    <t>travaux ( cloture , barrière domotique)</t>
  </si>
  <si>
    <t>GUISSE</t>
  </si>
  <si>
    <t>HAKO</t>
  </si>
  <si>
    <t>Téléphonie</t>
  </si>
  <si>
    <t>materiel de sécurité</t>
  </si>
  <si>
    <t>IBG</t>
  </si>
  <si>
    <t>matériel de jardinage</t>
  </si>
  <si>
    <t>KEMPENEER</t>
  </si>
  <si>
    <t>HORTICOLE</t>
  </si>
  <si>
    <t xml:space="preserve">quincaillerie </t>
  </si>
  <si>
    <t>BERMABRU</t>
  </si>
  <si>
    <t>materiel detection de gaz</t>
  </si>
  <si>
    <t>DALEMANS</t>
  </si>
  <si>
    <t>fourniture aluminium-acier-inox</t>
  </si>
  <si>
    <t>ALUDAN</t>
  </si>
  <si>
    <t>fournitures jardinage</t>
  </si>
  <si>
    <t>JARDINAMA</t>
  </si>
  <si>
    <t>ECOFLORA</t>
  </si>
  <si>
    <t>service de débouchage</t>
  </si>
  <si>
    <t>VITESSKE</t>
  </si>
  <si>
    <t>LOEWENSTEI</t>
  </si>
  <si>
    <t>BRICOPLANI</t>
  </si>
  <si>
    <t>service photocopieur</t>
  </si>
  <si>
    <t>GCS</t>
  </si>
  <si>
    <t>service ventilation</t>
  </si>
  <si>
    <t>AIR COOLING</t>
  </si>
  <si>
    <t>service frigoriste</t>
  </si>
  <si>
    <t>DKR</t>
  </si>
  <si>
    <t>SANIFLOR</t>
  </si>
  <si>
    <t>materiel traitement de l eau ( adoucisseur)</t>
  </si>
  <si>
    <t>SOLUCALC</t>
  </si>
  <si>
    <t>fournitures diverses</t>
  </si>
  <si>
    <t>M2M TEC</t>
  </si>
  <si>
    <t>materiel divers</t>
  </si>
  <si>
    <t>PROMINENT</t>
  </si>
  <si>
    <t>fournitures ( osier )</t>
  </si>
  <si>
    <t>DE VOS SALIS</t>
  </si>
  <si>
    <t>mobilier</t>
  </si>
  <si>
    <t>ETS WILLEMS, LUCY|&amp; CO</t>
  </si>
  <si>
    <t>ALARME GUÊPES</t>
  </si>
  <si>
    <t>service ascenseurs</t>
  </si>
  <si>
    <t>CROMBEZ BAEYENS</t>
  </si>
  <si>
    <t>fournitures de bureau</t>
  </si>
  <si>
    <t>CYCLETERRE</t>
  </si>
  <si>
    <t>petit éléctroménager</t>
  </si>
  <si>
    <t>JAGILEC</t>
  </si>
  <si>
    <t>VIKING</t>
  </si>
  <si>
    <t>PEPINIERES DE BOITSFORT</t>
  </si>
  <si>
    <t>fourniture électricité</t>
  </si>
  <si>
    <t>DISTRELEC</t>
  </si>
  <si>
    <t>LES SEMAILLES</t>
  </si>
  <si>
    <t>HEYTEC</t>
  </si>
  <si>
    <t>LEBOUTTE</t>
  </si>
  <si>
    <t>SRABE</t>
  </si>
  <si>
    <t>GUEPES</t>
  </si>
  <si>
    <t>assurance</t>
  </si>
  <si>
    <t>PV ASSURANCE</t>
  </si>
  <si>
    <t>fournitures sanitaire</t>
  </si>
  <si>
    <t>VANMARCKE</t>
  </si>
  <si>
    <t>ELAK</t>
  </si>
  <si>
    <t>Mission CMS - CERIA</t>
  </si>
  <si>
    <t>Wavenet</t>
  </si>
  <si>
    <t xml:space="preserve">                               22.000,00 €</t>
  </si>
  <si>
    <t>Flyers JV Janvier 2022 (graphisme)</t>
  </si>
  <si>
    <t>Laurence Lefebvre</t>
  </si>
  <si>
    <t>Flyers JV Janvier 2022 (impression)</t>
  </si>
  <si>
    <t xml:space="preserve">Imprimez moins cher </t>
  </si>
  <si>
    <t xml:space="preserve">                                  1.260,00 €</t>
  </si>
  <si>
    <t>Flyers JV Janvier 2022 (distribution)</t>
  </si>
  <si>
    <t>Span Diffusion</t>
  </si>
  <si>
    <t xml:space="preserve">                                  5.233,56 €</t>
  </si>
  <si>
    <t>Portes ouvertes - Flyers Distribution</t>
  </si>
  <si>
    <t xml:space="preserve">                                  4.735,86 €</t>
  </si>
  <si>
    <t>Portes ouvertes - Flyers Impression</t>
  </si>
  <si>
    <t>Graphius Brussels</t>
  </si>
  <si>
    <t xml:space="preserve">                                  1.346,00 €</t>
  </si>
  <si>
    <t>Portes ouvertes - publicité métro</t>
  </si>
  <si>
    <t>JC Decaux</t>
  </si>
  <si>
    <t xml:space="preserve">                                  5.039,40 €</t>
  </si>
  <si>
    <t>Portes ouvertes - bâches publicitaires</t>
  </si>
  <si>
    <t>Pixing</t>
  </si>
  <si>
    <t>Portes ouvertes - fanfare</t>
  </si>
  <si>
    <t>Fanfare du Meiboom</t>
  </si>
  <si>
    <t>Portes ouvertes - location tonnelles</t>
  </si>
  <si>
    <t>chapiteau en fête</t>
  </si>
  <si>
    <t xml:space="preserve">                                  2.398,60 €</t>
  </si>
  <si>
    <t>Portes ouvertes - Commande Matériel de communication pour les écoles</t>
  </si>
  <si>
    <t xml:space="preserve">                                  5.542,00 €</t>
  </si>
  <si>
    <t>Portes ouvertes - brochures enseignement (impression et graphisme)</t>
  </si>
  <si>
    <t>Evrst</t>
  </si>
  <si>
    <t xml:space="preserve">                                  1.054,17 €</t>
  </si>
  <si>
    <t xml:space="preserve">Impression brochures précarité menstruelle </t>
  </si>
  <si>
    <t>Novaprint</t>
  </si>
  <si>
    <t>OUTILLAGE</t>
  </si>
  <si>
    <t>LECOT</t>
  </si>
  <si>
    <t>MOBILIER</t>
  </si>
  <si>
    <t>MATERIEL AUTO</t>
  </si>
  <si>
    <t>TELEPHONIE</t>
  </si>
  <si>
    <t>MATERIEL DIVERS</t>
  </si>
  <si>
    <t>VANDENBORRE</t>
  </si>
  <si>
    <t>MATERIEL DE SPORT</t>
  </si>
  <si>
    <t>IDEMA SPORT</t>
  </si>
  <si>
    <t>PLATEFORME SCOLAIRE</t>
  </si>
  <si>
    <t>ACCÈS CIBLE</t>
  </si>
  <si>
    <t>MATERIEL PETIT ELECTRO</t>
  </si>
  <si>
    <t>STEYLEMANS</t>
  </si>
  <si>
    <t>MATERIEL INFORMATIQUE</t>
  </si>
  <si>
    <t>MATERIEL RESTAURATION</t>
  </si>
  <si>
    <t>3D LAB</t>
  </si>
  <si>
    <t>CAIRA</t>
  </si>
  <si>
    <t>INSTALLATION/AMENAGEMENT</t>
  </si>
  <si>
    <t>NITS</t>
  </si>
  <si>
    <t>LEPAGE</t>
  </si>
  <si>
    <t>PROTECTIONINCENDIE</t>
  </si>
  <si>
    <t>CULIN ART</t>
  </si>
  <si>
    <t>ICESHOP</t>
  </si>
  <si>
    <t>MEDIAMARKT</t>
  </si>
  <si>
    <t>ANYGREEN</t>
  </si>
  <si>
    <t>PROFTECH</t>
  </si>
  <si>
    <t>Kaiser+Kraft</t>
  </si>
  <si>
    <t>Fourcast</t>
  </si>
  <si>
    <t>Contrat-Cadre régional - Développement APA - Cohésion Sociale</t>
  </si>
  <si>
    <t>Achat de livres des prix Versele, Ado-lisant et Farniente</t>
  </si>
  <si>
    <t>Librairie AMLI</t>
  </si>
  <si>
    <t>Ludeo</t>
  </si>
  <si>
    <t>Achat petit matériel pour captation colloque et interview</t>
  </si>
  <si>
    <t>Studio Francine</t>
  </si>
  <si>
    <t>Plaque murale Ludeo</t>
  </si>
  <si>
    <t>Paragraphe printing sprl</t>
  </si>
  <si>
    <t>CBDP</t>
  </si>
  <si>
    <t>Marché public de fourniture relatif à l’achat de 1000 sacs promotionnels réutilisables en coton</t>
  </si>
  <si>
    <t>BeFre – Reusable bags only</t>
  </si>
  <si>
    <t>SPORT</t>
  </si>
  <si>
    <t>Marché public de fourniture relatif à l’achat de 300 coupes et 2000 médailles</t>
  </si>
  <si>
    <t>Toulet-Van Baele</t>
  </si>
  <si>
    <t>Marché public de fourniture relatif à l’achat de de matériel promotionnel (25 beachflags, 100 banières et 10 roll-up)</t>
  </si>
  <si>
    <t>The Print Agency</t>
  </si>
  <si>
    <t xml:space="preserve">Marché public de fourniture relatif à l’achat de 1000 écussons </t>
  </si>
  <si>
    <t>Printbox</t>
  </si>
  <si>
    <t>Education à la Culture</t>
  </si>
  <si>
    <t>CLE USB</t>
  </si>
  <si>
    <t>FNAC</t>
  </si>
  <si>
    <t>WEBINAIRE</t>
  </si>
  <si>
    <t>HYPERCUT</t>
  </si>
  <si>
    <t>JURY</t>
  </si>
  <si>
    <t>JURY LA CULTURE A DE LA CLASSE</t>
  </si>
  <si>
    <t>JURY GROUPE DE TRAVAIL MODIFICATION DU REGLEMENT</t>
  </si>
  <si>
    <t>MEMBRE DU JURY</t>
  </si>
  <si>
    <t>COLLATION JURY</t>
  </si>
  <si>
    <t>BOULANGERIE ET SUPRETTE</t>
  </si>
  <si>
    <t>LIVRAISON FORMULAIRES AU JURY</t>
  </si>
  <si>
    <t>DOXYDE DE GAMBETTES</t>
  </si>
  <si>
    <t>TRADUCTION LANGUE DES SIGNES</t>
  </si>
  <si>
    <t>INFO-SOURS</t>
  </si>
  <si>
    <t>Marché public de service relatif à une étude portant sur l’analyse juridique et socio-économique des Entreprises de travail adapté agréées et subventionnées par la Commission Communautaire française – Marché public de faible montant sur la base de l’article 92 de la loi du 17 juin 2016 relative aux marchés publics</t>
  </si>
  <si>
    <t>CIRIEC – Centre international de recherches et d’information sur l’économie publique, sociale et coopérative (asbl)</t>
  </si>
  <si>
    <t>Etude de faisabilité d'une maison bruxelloise de l'autisme</t>
  </si>
  <si>
    <t>ULB-ACTE</t>
  </si>
  <si>
    <t>Intitulé du marché public</t>
  </si>
  <si>
    <t>Adjudicataire</t>
  </si>
  <si>
    <t>montant HTVA €</t>
  </si>
  <si>
    <t>Pipeteurs automatiques - 8 pièces</t>
  </si>
  <si>
    <t>Filter Service</t>
  </si>
  <si>
    <t>831.20</t>
  </si>
  <si>
    <t>Cryostat à circulation</t>
  </si>
  <si>
    <t>2963.15</t>
  </si>
  <si>
    <t>Incubateur</t>
  </si>
  <si>
    <t>Labconsult</t>
  </si>
  <si>
    <t>4501.10</t>
  </si>
  <si>
    <t>Certoclav</t>
  </si>
  <si>
    <t>Glasatelier Saillart</t>
  </si>
  <si>
    <t>2154.65</t>
  </si>
  <si>
    <t>Armoire-vestiaire 1 colonne</t>
  </si>
  <si>
    <t>Bernard Belgium</t>
  </si>
  <si>
    <t>169.79</t>
  </si>
  <si>
    <t>Logiciel de station de travail analytique: OpenLAB GC ChemStation</t>
  </si>
  <si>
    <t>Agilent Technologies</t>
  </si>
  <si>
    <t>5022.65</t>
  </si>
  <si>
    <t>Rayonnages métalliques</t>
  </si>
  <si>
    <t>Mecalus</t>
  </si>
  <si>
    <t>Congélateur 8 tiroirs - 2 colonnes</t>
  </si>
  <si>
    <t>VWR International</t>
  </si>
  <si>
    <t>1264.99</t>
  </si>
  <si>
    <t>Petit matériel de laboratoire</t>
  </si>
  <si>
    <t>6297.60</t>
  </si>
  <si>
    <t>Bacs et cuvettes de rétention</t>
  </si>
  <si>
    <t>382.10</t>
  </si>
  <si>
    <t>Agitateur Vortex</t>
  </si>
  <si>
    <t>147.05</t>
  </si>
  <si>
    <t>Mobilier de bureau - Phase 3</t>
  </si>
  <si>
    <t>Alvan (AR d'attribution 2017/1420)</t>
  </si>
  <si>
    <t>9023.60</t>
  </si>
  <si>
    <t>Four minéralisateur à micro-onde</t>
  </si>
  <si>
    <t>Analis</t>
  </si>
  <si>
    <t>29827.52</t>
  </si>
  <si>
    <t>Thermocycleur et détecteur de fluorescence en temps réel</t>
  </si>
  <si>
    <t>Life Technologies</t>
  </si>
  <si>
    <t>25758.01</t>
  </si>
  <si>
    <t>Incubateur réfrigéré à agitation orbitale avec accessoires</t>
  </si>
  <si>
    <t>Eppendorf</t>
  </si>
  <si>
    <t>14559.37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</si>
</sst>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charset val="1"/>
    </font>
    <font>
      <sz val="11"/>
      <color theme="1"/>
      <name val="Calibri Light"/>
      <family val="2"/>
      <charset val="1"/>
    </font>
    <font>
      <sz val="11"/>
      <color rgb="FFFF0000"/>
      <name val="Calibri Light"/>
      <family val="2"/>
      <charset val="1"/>
    </font>
    <font>
      <sz val="11"/>
      <color theme="1"/>
      <name val="Calibri Light"/>
      <charset val="1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1F4E78"/>
      <name val="Calibri"/>
      <family val="2"/>
    </font>
    <font>
      <sz val="11"/>
      <color rgb="FF000000"/>
      <name val="Calibri Light"/>
      <family val="2"/>
      <charset val="1"/>
    </font>
    <font>
      <b/>
      <sz val="11"/>
      <color rgb="FFC00000"/>
      <name val="Calibri"/>
      <family val="2"/>
    </font>
    <font>
      <b/>
      <sz val="11"/>
      <color rgb="FF7030A0"/>
      <name val="Calibri"/>
      <family val="2"/>
    </font>
    <font>
      <b/>
      <sz val="11"/>
      <color rgb="FF833C0C"/>
      <name val="Calibri"/>
      <family val="2"/>
    </font>
    <font>
      <b/>
      <sz val="11"/>
      <color rgb="FF007E39"/>
      <name val="Calibri"/>
      <family val="2"/>
    </font>
    <font>
      <b/>
      <sz val="11"/>
      <color rgb="FFFF33CC"/>
      <name val="Calibri"/>
      <family val="2"/>
    </font>
    <font>
      <b/>
      <sz val="11"/>
      <color rgb="FF806000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6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wrapText="1"/>
    </xf>
    <xf numFmtId="7" fontId="2" fillId="0" borderId="0" xfId="0" applyNumberFormat="1" applyFont="1"/>
    <xf numFmtId="7" fontId="0" fillId="0" borderId="0" xfId="0" applyNumberFormat="1"/>
    <xf numFmtId="0" fontId="4" fillId="0" borderId="1" xfId="0" applyFont="1" applyBorder="1"/>
    <xf numFmtId="0" fontId="6" fillId="0" borderId="1" xfId="0" applyFont="1" applyBorder="1"/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top"/>
    </xf>
    <xf numFmtId="0" fontId="0" fillId="0" borderId="2" xfId="0" applyBorder="1"/>
    <xf numFmtId="0" fontId="1" fillId="0" borderId="0" xfId="0" applyFont="1"/>
    <xf numFmtId="43" fontId="0" fillId="0" borderId="0" xfId="0" applyNumberFormat="1" applyAlignment="1">
      <alignment horizontal="right"/>
    </xf>
    <xf numFmtId="164" fontId="0" fillId="0" borderId="0" xfId="0" applyNumberFormat="1"/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7" fillId="2" borderId="3" xfId="0" applyFont="1" applyFill="1" applyBorder="1"/>
    <xf numFmtId="0" fontId="7" fillId="2" borderId="4" xfId="0" applyFont="1" applyFill="1" applyBorder="1"/>
    <xf numFmtId="0" fontId="8" fillId="0" borderId="0" xfId="0" applyFont="1"/>
    <xf numFmtId="0" fontId="7" fillId="3" borderId="5" xfId="0" applyFont="1" applyFill="1" applyBorder="1"/>
    <xf numFmtId="0" fontId="7" fillId="3" borderId="6" xfId="0" applyFont="1" applyFill="1" applyBorder="1"/>
    <xf numFmtId="4" fontId="7" fillId="3" borderId="6" xfId="0" applyNumberFormat="1" applyFont="1" applyFill="1" applyBorder="1"/>
    <xf numFmtId="14" fontId="7" fillId="3" borderId="6" xfId="0" applyNumberFormat="1" applyFont="1" applyFill="1" applyBorder="1"/>
    <xf numFmtId="0" fontId="7" fillId="4" borderId="5" xfId="0" applyFont="1" applyFill="1" applyBorder="1"/>
    <xf numFmtId="0" fontId="7" fillId="4" borderId="6" xfId="0" applyFont="1" applyFill="1" applyBorder="1"/>
    <xf numFmtId="4" fontId="7" fillId="4" borderId="6" xfId="0" applyNumberFormat="1" applyFont="1" applyFill="1" applyBorder="1"/>
    <xf numFmtId="14" fontId="7" fillId="4" borderId="6" xfId="0" applyNumberFormat="1" applyFont="1" applyFill="1" applyBorder="1"/>
    <xf numFmtId="4" fontId="9" fillId="4" borderId="6" xfId="0" applyNumberFormat="1" applyFont="1" applyFill="1" applyBorder="1"/>
    <xf numFmtId="0" fontId="7" fillId="3" borderId="7" xfId="0" applyFont="1" applyFill="1" applyBorder="1"/>
    <xf numFmtId="0" fontId="7" fillId="4" borderId="7" xfId="0" applyFont="1" applyFill="1" applyBorder="1"/>
    <xf numFmtId="0" fontId="8" fillId="3" borderId="0" xfId="0" applyFont="1" applyFill="1"/>
    <xf numFmtId="0" fontId="7" fillId="5" borderId="7" xfId="0" applyFont="1" applyFill="1" applyBorder="1"/>
    <xf numFmtId="0" fontId="7" fillId="5" borderId="6" xfId="0" applyFont="1" applyFill="1" applyBorder="1"/>
    <xf numFmtId="14" fontId="7" fillId="5" borderId="6" xfId="0" applyNumberFormat="1" applyFont="1" applyFill="1" applyBorder="1"/>
    <xf numFmtId="0" fontId="7" fillId="5" borderId="5" xfId="0" applyFont="1" applyFill="1" applyBorder="1"/>
    <xf numFmtId="4" fontId="7" fillId="5" borderId="6" xfId="0" applyNumberFormat="1" applyFont="1" applyFill="1" applyBorder="1"/>
    <xf numFmtId="4" fontId="9" fillId="5" borderId="6" xfId="0" applyNumberFormat="1" applyFont="1" applyFill="1" applyBorder="1"/>
    <xf numFmtId="0" fontId="7" fillId="3" borderId="2" xfId="0" applyFont="1" applyFill="1" applyBorder="1"/>
    <xf numFmtId="4" fontId="10" fillId="4" borderId="6" xfId="0" applyNumberFormat="1" applyFont="1" applyFill="1" applyBorder="1"/>
    <xf numFmtId="4" fontId="10" fillId="5" borderId="6" xfId="0" applyNumberFormat="1" applyFont="1" applyFill="1" applyBorder="1"/>
    <xf numFmtId="0" fontId="10" fillId="3" borderId="6" xfId="0" applyFont="1" applyFill="1" applyBorder="1"/>
    <xf numFmtId="0" fontId="11" fillId="0" borderId="0" xfId="0" applyFont="1"/>
    <xf numFmtId="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" fontId="2" fillId="0" borderId="0" xfId="0" applyNumberFormat="1" applyFont="1"/>
    <xf numFmtId="4" fontId="11" fillId="0" borderId="0" xfId="0" applyNumberFormat="1" applyFont="1" applyAlignment="1">
      <alignment horizontal="right" vertical="top"/>
    </xf>
    <xf numFmtId="4" fontId="0" fillId="0" borderId="0" xfId="0" applyNumberFormat="1"/>
    <xf numFmtId="0" fontId="12" fillId="0" borderId="0" xfId="0" applyFont="1"/>
    <xf numFmtId="0" fontId="12" fillId="0" borderId="1" xfId="0" applyFont="1" applyBorder="1"/>
    <xf numFmtId="0" fontId="12" fillId="0" borderId="8" xfId="0" applyFont="1" applyBorder="1"/>
    <xf numFmtId="0" fontId="2" fillId="0" borderId="1" xfId="0" applyFont="1" applyBorder="1"/>
    <xf numFmtId="0" fontId="2" fillId="0" borderId="9" xfId="0" applyFont="1" applyBorder="1"/>
    <xf numFmtId="0" fontId="12" fillId="0" borderId="9" xfId="0" applyFont="1" applyBorder="1"/>
    <xf numFmtId="4" fontId="12" fillId="0" borderId="9" xfId="0" applyNumberFormat="1" applyFont="1" applyBorder="1"/>
    <xf numFmtId="0" fontId="13" fillId="0" borderId="9" xfId="0" applyFont="1" applyBorder="1"/>
    <xf numFmtId="0" fontId="2" fillId="0" borderId="10" xfId="0" applyFont="1" applyBorder="1"/>
    <xf numFmtId="4" fontId="12" fillId="0" borderId="11" xfId="0" applyNumberFormat="1" applyFont="1" applyBorder="1"/>
    <xf numFmtId="0" fontId="14" fillId="0" borderId="0" xfId="0" applyFont="1"/>
    <xf numFmtId="0" fontId="2" fillId="3" borderId="10" xfId="0" applyFont="1" applyFill="1" applyBorder="1"/>
    <xf numFmtId="0" fontId="2" fillId="3" borderId="9" xfId="0" applyFont="1" applyFill="1" applyBorder="1"/>
    <xf numFmtId="0" fontId="15" fillId="0" borderId="9" xfId="0" applyFont="1" applyBorder="1"/>
    <xf numFmtId="0" fontId="16" fillId="0" borderId="9" xfId="0" applyFont="1" applyBorder="1"/>
    <xf numFmtId="0" fontId="17" fillId="0" borderId="9" xfId="0" applyFont="1" applyBorder="1"/>
    <xf numFmtId="0" fontId="18" fillId="0" borderId="9" xfId="0" applyFont="1" applyBorder="1"/>
    <xf numFmtId="0" fontId="12" fillId="3" borderId="9" xfId="0" applyFont="1" applyFill="1" applyBorder="1"/>
    <xf numFmtId="0" fontId="18" fillId="3" borderId="9" xfId="0" applyFont="1" applyFill="1" applyBorder="1"/>
    <xf numFmtId="0" fontId="2" fillId="3" borderId="0" xfId="0" applyFont="1" applyFill="1"/>
    <xf numFmtId="4" fontId="12" fillId="3" borderId="9" xfId="0" applyNumberFormat="1" applyFont="1" applyFill="1" applyBorder="1"/>
    <xf numFmtId="0" fontId="2" fillId="4" borderId="10" xfId="0" applyFont="1" applyFill="1" applyBorder="1"/>
    <xf numFmtId="0" fontId="2" fillId="4" borderId="9" xfId="0" applyFont="1" applyFill="1" applyBorder="1"/>
    <xf numFmtId="0" fontId="12" fillId="4" borderId="9" xfId="0" applyFont="1" applyFill="1" applyBorder="1"/>
    <xf numFmtId="0" fontId="18" fillId="4" borderId="9" xfId="0" applyFont="1" applyFill="1" applyBorder="1"/>
    <xf numFmtId="0" fontId="2" fillId="4" borderId="0" xfId="0" applyFont="1" applyFill="1"/>
    <xf numFmtId="0" fontId="19" fillId="0" borderId="9" xfId="0" applyFont="1" applyBorder="1"/>
    <xf numFmtId="0" fontId="17" fillId="3" borderId="9" xfId="0" applyFont="1" applyFill="1" applyBorder="1"/>
    <xf numFmtId="0" fontId="20" fillId="0" borderId="9" xfId="0" applyFont="1" applyBorder="1"/>
    <xf numFmtId="0" fontId="2" fillId="0" borderId="12" xfId="0" applyFont="1" applyBorder="1"/>
    <xf numFmtId="0" fontId="21" fillId="0" borderId="0" xfId="0" applyFont="1"/>
    <xf numFmtId="8" fontId="2" fillId="0" borderId="0" xfId="0" applyNumberFormat="1" applyFont="1"/>
    <xf numFmtId="0" fontId="2" fillId="3" borderId="13" xfId="0" applyFont="1" applyFill="1" applyBorder="1" applyAlignment="1">
      <alignment wrapText="1"/>
    </xf>
    <xf numFmtId="0" fontId="2" fillId="0" borderId="8" xfId="0" applyFont="1" applyBorder="1"/>
    <xf numFmtId="8" fontId="2" fillId="0" borderId="9" xfId="0" applyNumberFormat="1" applyFont="1" applyBorder="1"/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2" fillId="0" borderId="0" xfId="0" applyFont="1" applyFill="1" applyBorder="1" applyAlignment="1"/>
    <xf numFmtId="0" fontId="12" fillId="0" borderId="1" xfId="0" applyFont="1" applyFill="1" applyBorder="1" applyAlignment="1"/>
    <xf numFmtId="0" fontId="12" fillId="0" borderId="8" xfId="0" applyFont="1" applyFill="1" applyBorder="1" applyAlignment="1"/>
    <xf numFmtId="0" fontId="2" fillId="0" borderId="1" xfId="0" applyFont="1" applyFill="1" applyBorder="1" applyAlignment="1"/>
    <xf numFmtId="0" fontId="2" fillId="0" borderId="9" xfId="0" applyFont="1" applyFill="1" applyBorder="1" applyAlignment="1"/>
    <xf numFmtId="0" fontId="12" fillId="0" borderId="9" xfId="0" applyFont="1" applyFill="1" applyBorder="1" applyAlignment="1"/>
    <xf numFmtId="4" fontId="12" fillId="0" borderId="9" xfId="0" applyNumberFormat="1" applyFont="1" applyFill="1" applyBorder="1" applyAlignment="1"/>
    <xf numFmtId="0" fontId="13" fillId="0" borderId="9" xfId="0" applyFont="1" applyFill="1" applyBorder="1" applyAlignment="1"/>
    <xf numFmtId="0" fontId="2" fillId="0" borderId="0" xfId="0" applyFont="1" applyFill="1" applyBorder="1" applyAlignment="1"/>
    <xf numFmtId="0" fontId="2" fillId="0" borderId="10" xfId="0" applyFont="1" applyFill="1" applyBorder="1" applyAlignment="1"/>
    <xf numFmtId="4" fontId="12" fillId="0" borderId="11" xfId="0" applyNumberFormat="1" applyFont="1" applyFill="1" applyBorder="1" applyAlignment="1"/>
    <xf numFmtId="0" fontId="14" fillId="0" borderId="0" xfId="0" applyFont="1" applyFill="1" applyBorder="1" applyAlignment="1"/>
    <xf numFmtId="0" fontId="2" fillId="3" borderId="10" xfId="0" applyFont="1" applyFill="1" applyBorder="1" applyAlignment="1"/>
    <xf numFmtId="0" fontId="2" fillId="3" borderId="9" xfId="0" applyFont="1" applyFill="1" applyBorder="1" applyAlignment="1"/>
    <xf numFmtId="0" fontId="15" fillId="0" borderId="9" xfId="0" applyFont="1" applyFill="1" applyBorder="1" applyAlignment="1"/>
    <xf numFmtId="0" fontId="16" fillId="0" borderId="9" xfId="0" applyFont="1" applyFill="1" applyBorder="1" applyAlignment="1"/>
    <xf numFmtId="0" fontId="17" fillId="0" borderId="9" xfId="0" applyFont="1" applyFill="1" applyBorder="1" applyAlignment="1"/>
    <xf numFmtId="0" fontId="18" fillId="0" borderId="9" xfId="0" applyFont="1" applyFill="1" applyBorder="1" applyAlignment="1"/>
    <xf numFmtId="0" fontId="12" fillId="3" borderId="9" xfId="0" applyFont="1" applyFill="1" applyBorder="1" applyAlignment="1"/>
    <xf numFmtId="0" fontId="18" fillId="3" borderId="9" xfId="0" applyFont="1" applyFill="1" applyBorder="1" applyAlignment="1"/>
    <xf numFmtId="0" fontId="2" fillId="3" borderId="0" xfId="0" applyFont="1" applyFill="1" applyBorder="1" applyAlignment="1"/>
    <xf numFmtId="4" fontId="12" fillId="3" borderId="9" xfId="0" applyNumberFormat="1" applyFont="1" applyFill="1" applyBorder="1" applyAlignment="1"/>
    <xf numFmtId="0" fontId="19" fillId="0" borderId="9" xfId="0" applyFont="1" applyFill="1" applyBorder="1" applyAlignment="1"/>
    <xf numFmtId="0" fontId="17" fillId="3" borderId="9" xfId="0" applyFont="1" applyFill="1" applyBorder="1" applyAlignment="1"/>
    <xf numFmtId="0" fontId="20" fillId="0" borderId="9" xfId="0" applyFont="1" applyFill="1" applyBorder="1" applyAlignment="1"/>
    <xf numFmtId="0" fontId="2" fillId="0" borderId="1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CEF54-FA00-4CB6-97C4-E22B674D90B6}">
  <dimension ref="A1:D3"/>
  <sheetViews>
    <sheetView workbookViewId="0">
      <selection activeCell="B2" sqref="B2"/>
    </sheetView>
  </sheetViews>
  <sheetFormatPr defaultColWidth="11.42578125" defaultRowHeight="15"/>
  <cols>
    <col min="1" max="1" width="80" customWidth="1"/>
    <col min="2" max="2" width="23.28515625" customWidth="1"/>
    <col min="3" max="3" width="25" customWidth="1"/>
  </cols>
  <sheetData>
    <row r="1" spans="1:4" s="1" customFormat="1">
      <c r="A1" s="1" t="s">
        <v>0</v>
      </c>
      <c r="B1" s="1" t="s">
        <v>1</v>
      </c>
      <c r="C1" s="1" t="s">
        <v>2</v>
      </c>
    </row>
    <row r="2" spans="1:4">
      <c r="A2" t="s">
        <v>3</v>
      </c>
      <c r="B2" t="s">
        <v>4</v>
      </c>
      <c r="C2" t="s">
        <v>5</v>
      </c>
    </row>
    <row r="3" spans="1:4" ht="30">
      <c r="A3" t="s">
        <v>6</v>
      </c>
      <c r="B3" t="s">
        <v>7</v>
      </c>
      <c r="C3" s="12" t="s">
        <v>8</v>
      </c>
      <c r="D3" t="s">
        <v>9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42E59-F457-42C5-B41E-E1543ABF1ACA}">
  <dimension ref="A1:F112"/>
  <sheetViews>
    <sheetView topLeftCell="A103" workbookViewId="0">
      <selection activeCell="A74" sqref="A74:A112"/>
    </sheetView>
  </sheetViews>
  <sheetFormatPr defaultColWidth="11.42578125" defaultRowHeight="15"/>
  <cols>
    <col min="2" max="2" width="80" customWidth="1"/>
    <col min="3" max="3" width="23.28515625" customWidth="1"/>
    <col min="4" max="4" width="25" style="11" customWidth="1"/>
    <col min="5" max="5" width="16.28515625" customWidth="1"/>
  </cols>
  <sheetData>
    <row r="1" spans="1:6" s="1" customFormat="1">
      <c r="A1" s="1" t="s">
        <v>10</v>
      </c>
      <c r="B1" s="1" t="s">
        <v>11</v>
      </c>
      <c r="C1" s="1" t="s">
        <v>1</v>
      </c>
      <c r="D1" s="10" t="s">
        <v>2</v>
      </c>
      <c r="E1" s="1" t="s">
        <v>12</v>
      </c>
      <c r="F1" s="1" t="s">
        <v>13</v>
      </c>
    </row>
    <row r="2" spans="1:6" ht="15" customHeight="1">
      <c r="A2" t="s">
        <v>14</v>
      </c>
      <c r="B2" t="s">
        <v>15</v>
      </c>
      <c r="C2" t="s">
        <v>16</v>
      </c>
      <c r="D2" s="13">
        <f>585.82/1.21</f>
        <v>484.14876033057857</v>
      </c>
      <c r="E2" s="12" t="s">
        <v>17</v>
      </c>
      <c r="F2">
        <v>2110019</v>
      </c>
    </row>
    <row r="3" spans="1:6">
      <c r="A3" t="s">
        <v>14</v>
      </c>
      <c r="B3" t="s">
        <v>18</v>
      </c>
      <c r="C3" t="s">
        <v>19</v>
      </c>
      <c r="D3" s="11">
        <f>3624.22/1.21</f>
        <v>2995.2231404958675</v>
      </c>
      <c r="E3" t="s">
        <v>20</v>
      </c>
      <c r="F3">
        <v>2120155</v>
      </c>
    </row>
    <row r="4" spans="1:6">
      <c r="A4" t="s">
        <v>14</v>
      </c>
      <c r="B4" t="s">
        <v>21</v>
      </c>
      <c r="C4" t="s">
        <v>22</v>
      </c>
      <c r="D4" s="11">
        <f>1784.75/1.21</f>
        <v>1475</v>
      </c>
      <c r="E4" t="s">
        <v>20</v>
      </c>
      <c r="F4">
        <v>2120292</v>
      </c>
    </row>
    <row r="5" spans="1:6">
      <c r="A5" t="s">
        <v>14</v>
      </c>
      <c r="B5" t="s">
        <v>23</v>
      </c>
      <c r="C5" t="s">
        <v>24</v>
      </c>
      <c r="D5" s="11">
        <f>2295.31/1.21</f>
        <v>1896.9504132231405</v>
      </c>
      <c r="E5" t="s">
        <v>20</v>
      </c>
      <c r="F5">
        <v>2120293</v>
      </c>
    </row>
    <row r="6" spans="1:6">
      <c r="A6" t="s">
        <v>14</v>
      </c>
      <c r="B6" t="s">
        <v>25</v>
      </c>
      <c r="C6" t="s">
        <v>26</v>
      </c>
      <c r="D6" s="11">
        <f>10805.3/1.21</f>
        <v>8930</v>
      </c>
      <c r="E6" t="s">
        <v>20</v>
      </c>
      <c r="F6">
        <v>2120360</v>
      </c>
    </row>
    <row r="7" spans="1:6">
      <c r="A7" t="s">
        <v>14</v>
      </c>
      <c r="B7" t="s">
        <v>27</v>
      </c>
      <c r="C7" t="s">
        <v>28</v>
      </c>
      <c r="D7" s="11">
        <f>4452/1.21</f>
        <v>3679.3388429752067</v>
      </c>
      <c r="E7" t="s">
        <v>17</v>
      </c>
      <c r="F7">
        <v>2110024</v>
      </c>
    </row>
    <row r="8" spans="1:6">
      <c r="A8" t="s">
        <v>14</v>
      </c>
      <c r="B8" t="s">
        <v>29</v>
      </c>
      <c r="C8" t="s">
        <v>16</v>
      </c>
      <c r="D8" s="11">
        <f>600.46/1.21</f>
        <v>496.24793388429754</v>
      </c>
      <c r="E8" t="s">
        <v>30</v>
      </c>
      <c r="F8">
        <v>2110025</v>
      </c>
    </row>
    <row r="9" spans="1:6">
      <c r="A9" t="s">
        <v>14</v>
      </c>
      <c r="B9" t="s">
        <v>31</v>
      </c>
      <c r="C9" t="s">
        <v>16</v>
      </c>
      <c r="D9" s="11">
        <f>2479.06/1.21</f>
        <v>2048.8099173553719</v>
      </c>
      <c r="E9" t="s">
        <v>30</v>
      </c>
      <c r="F9">
        <v>2110040</v>
      </c>
    </row>
    <row r="10" spans="1:6">
      <c r="A10" t="s">
        <v>14</v>
      </c>
      <c r="B10" t="s">
        <v>32</v>
      </c>
      <c r="C10" t="s">
        <v>33</v>
      </c>
      <c r="D10" s="11">
        <f>27526.29/3/1.21</f>
        <v>7583.0000000000009</v>
      </c>
      <c r="E10" t="s">
        <v>17</v>
      </c>
      <c r="F10">
        <v>2110052</v>
      </c>
    </row>
    <row r="11" spans="1:6">
      <c r="A11" t="s">
        <v>14</v>
      </c>
      <c r="B11" t="s">
        <v>34</v>
      </c>
      <c r="C11" t="s">
        <v>35</v>
      </c>
      <c r="D11" s="11">
        <f>3600/1.21</f>
        <v>2975.2066115702482</v>
      </c>
      <c r="E11" t="s">
        <v>36</v>
      </c>
      <c r="F11">
        <v>2110060</v>
      </c>
    </row>
    <row r="12" spans="1:6">
      <c r="A12" t="s">
        <v>14</v>
      </c>
      <c r="B12" t="s">
        <v>37</v>
      </c>
      <c r="C12" t="s">
        <v>38</v>
      </c>
      <c r="D12" s="11">
        <f>906.05/1.21</f>
        <v>748.80165289256195</v>
      </c>
      <c r="E12" t="s">
        <v>20</v>
      </c>
      <c r="F12">
        <v>2120906</v>
      </c>
    </row>
    <row r="13" spans="1:6">
      <c r="A13" t="s">
        <v>14</v>
      </c>
      <c r="B13" t="s">
        <v>39</v>
      </c>
      <c r="C13" t="s">
        <v>35</v>
      </c>
      <c r="D13" s="11">
        <f>2625.7/1.21</f>
        <v>2170</v>
      </c>
      <c r="E13" t="s">
        <v>36</v>
      </c>
      <c r="F13">
        <v>2110083</v>
      </c>
    </row>
    <row r="14" spans="1:6">
      <c r="A14" t="s">
        <v>14</v>
      </c>
      <c r="B14" t="s">
        <v>40</v>
      </c>
      <c r="C14" t="s">
        <v>41</v>
      </c>
      <c r="D14" s="11">
        <f>265/1.21</f>
        <v>219.00826446280993</v>
      </c>
      <c r="E14" t="s">
        <v>30</v>
      </c>
      <c r="F14">
        <v>2110084</v>
      </c>
    </row>
    <row r="15" spans="1:6">
      <c r="A15" t="s">
        <v>14</v>
      </c>
      <c r="B15" t="s">
        <v>42</v>
      </c>
      <c r="C15" t="s">
        <v>43</v>
      </c>
      <c r="D15" s="11">
        <f>2601.24/1.21</f>
        <v>2149.7851239669421</v>
      </c>
      <c r="E15" t="s">
        <v>30</v>
      </c>
      <c r="F15">
        <v>2110093</v>
      </c>
    </row>
    <row r="16" spans="1:6">
      <c r="A16" t="s">
        <v>14</v>
      </c>
      <c r="B16" t="s">
        <v>44</v>
      </c>
      <c r="C16" t="s">
        <v>45</v>
      </c>
      <c r="D16" s="11">
        <f>321.58/1.21</f>
        <v>265.76859504132233</v>
      </c>
      <c r="E16" t="s">
        <v>46</v>
      </c>
      <c r="F16">
        <v>2110129</v>
      </c>
    </row>
    <row r="17" spans="1:6">
      <c r="A17" t="s">
        <v>14</v>
      </c>
      <c r="B17" t="s">
        <v>47</v>
      </c>
      <c r="C17" t="s">
        <v>48</v>
      </c>
      <c r="D17" s="11">
        <f>180/1.21</f>
        <v>148.7603305785124</v>
      </c>
      <c r="E17" t="s">
        <v>49</v>
      </c>
      <c r="F17">
        <v>2110133</v>
      </c>
    </row>
    <row r="18" spans="1:6">
      <c r="A18" t="s">
        <v>14</v>
      </c>
      <c r="B18" t="s">
        <v>47</v>
      </c>
      <c r="C18" t="s">
        <v>48</v>
      </c>
      <c r="D18" s="11">
        <f>350/1.21</f>
        <v>289.25619834710744</v>
      </c>
      <c r="E18" t="s">
        <v>50</v>
      </c>
      <c r="F18">
        <v>2121271</v>
      </c>
    </row>
    <row r="19" spans="1:6">
      <c r="A19" t="s">
        <v>14</v>
      </c>
      <c r="B19" t="s">
        <v>51</v>
      </c>
      <c r="C19" t="s">
        <v>52</v>
      </c>
      <c r="D19" s="11">
        <f>4479.27/1.21</f>
        <v>3701.8760330578516</v>
      </c>
      <c r="E19" t="s">
        <v>9</v>
      </c>
      <c r="F19">
        <v>2121403</v>
      </c>
    </row>
    <row r="20" spans="1:6">
      <c r="A20" t="s">
        <v>14</v>
      </c>
      <c r="B20" t="s">
        <v>53</v>
      </c>
      <c r="C20" t="s">
        <v>54</v>
      </c>
      <c r="D20" s="11">
        <f>1639.55/1.21</f>
        <v>1355</v>
      </c>
      <c r="E20" t="s">
        <v>20</v>
      </c>
      <c r="F20">
        <v>2121500</v>
      </c>
    </row>
    <row r="21" spans="1:6">
      <c r="A21" t="s">
        <v>14</v>
      </c>
      <c r="B21" t="s">
        <v>55</v>
      </c>
      <c r="C21" t="s">
        <v>56</v>
      </c>
      <c r="D21" s="11">
        <f>20497.4/1.21</f>
        <v>16940</v>
      </c>
      <c r="E21" t="s">
        <v>20</v>
      </c>
      <c r="F21">
        <v>2121501</v>
      </c>
    </row>
    <row r="22" spans="1:6">
      <c r="A22" t="s">
        <v>14</v>
      </c>
      <c r="B22" t="s">
        <v>57</v>
      </c>
      <c r="C22" t="s">
        <v>58</v>
      </c>
      <c r="D22" s="11">
        <f>914.76/1.21</f>
        <v>756</v>
      </c>
      <c r="E22" t="s">
        <v>9</v>
      </c>
      <c r="F22">
        <v>2121641</v>
      </c>
    </row>
    <row r="23" spans="1:6">
      <c r="A23" t="s">
        <v>14</v>
      </c>
      <c r="B23" t="s">
        <v>59</v>
      </c>
      <c r="C23" t="s">
        <v>16</v>
      </c>
      <c r="D23" s="11">
        <f>1685.15/1.21</f>
        <v>1392.6859504132233</v>
      </c>
      <c r="E23" t="s">
        <v>17</v>
      </c>
      <c r="F23">
        <v>2110471</v>
      </c>
    </row>
    <row r="24" spans="1:6">
      <c r="A24" t="s">
        <v>14</v>
      </c>
      <c r="B24" t="s">
        <v>60</v>
      </c>
      <c r="C24" t="s">
        <v>61</v>
      </c>
      <c r="D24" s="11">
        <f>2286.9/1.21</f>
        <v>1890.0000000000002</v>
      </c>
      <c r="E24" t="s">
        <v>46</v>
      </c>
      <c r="F24">
        <v>2110476</v>
      </c>
    </row>
    <row r="25" spans="1:6">
      <c r="A25" t="s">
        <v>14</v>
      </c>
      <c r="B25" t="s">
        <v>62</v>
      </c>
      <c r="C25" t="s">
        <v>35</v>
      </c>
      <c r="D25" s="11">
        <f>1602.67/1.21</f>
        <v>1324.520661157025</v>
      </c>
      <c r="E25" t="s">
        <v>20</v>
      </c>
      <c r="F25">
        <v>2122160</v>
      </c>
    </row>
    <row r="26" spans="1:6">
      <c r="A26" t="s">
        <v>14</v>
      </c>
      <c r="B26" t="s">
        <v>63</v>
      </c>
      <c r="C26" t="s">
        <v>56</v>
      </c>
      <c r="D26" s="11">
        <f>10151.9/1.21</f>
        <v>8390</v>
      </c>
      <c r="E26" t="s">
        <v>20</v>
      </c>
      <c r="F26">
        <v>2122161</v>
      </c>
    </row>
    <row r="27" spans="1:6">
      <c r="A27" t="s">
        <v>14</v>
      </c>
      <c r="B27" t="s">
        <v>64</v>
      </c>
      <c r="C27" t="s">
        <v>65</v>
      </c>
      <c r="D27" s="11">
        <f>7604.7/1.21</f>
        <v>6284.8760330578516</v>
      </c>
      <c r="E27" t="s">
        <v>17</v>
      </c>
      <c r="F27">
        <v>2110530</v>
      </c>
    </row>
    <row r="28" spans="1:6">
      <c r="A28" t="s">
        <v>14</v>
      </c>
      <c r="B28" t="s">
        <v>66</v>
      </c>
      <c r="C28" t="s">
        <v>26</v>
      </c>
      <c r="D28" s="11">
        <f>4979.15/1.21</f>
        <v>4115</v>
      </c>
      <c r="E28" t="s">
        <v>20</v>
      </c>
      <c r="F28">
        <v>2122186</v>
      </c>
    </row>
    <row r="29" spans="1:6">
      <c r="A29" t="s">
        <v>14</v>
      </c>
      <c r="B29" t="s">
        <v>67</v>
      </c>
      <c r="C29" t="s">
        <v>68</v>
      </c>
      <c r="D29" s="11">
        <f>7000/1.21</f>
        <v>5785.1239669421493</v>
      </c>
      <c r="E29" t="s">
        <v>9</v>
      </c>
      <c r="F29">
        <v>2122188</v>
      </c>
    </row>
    <row r="30" spans="1:6">
      <c r="A30" t="s">
        <v>14</v>
      </c>
      <c r="B30" t="s">
        <v>18</v>
      </c>
      <c r="C30" t="s">
        <v>69</v>
      </c>
      <c r="D30" s="11">
        <f>2777.16/1.21</f>
        <v>2295.1735537190084</v>
      </c>
      <c r="E30" t="s">
        <v>20</v>
      </c>
      <c r="F30">
        <v>2122189</v>
      </c>
    </row>
    <row r="31" spans="1:6">
      <c r="A31" t="s">
        <v>14</v>
      </c>
      <c r="B31" t="s">
        <v>70</v>
      </c>
      <c r="C31" t="s">
        <v>71</v>
      </c>
      <c r="D31" s="11">
        <f>1000/1.21</f>
        <v>826.44628099173553</v>
      </c>
      <c r="E31" t="s">
        <v>20</v>
      </c>
      <c r="F31">
        <v>2122300</v>
      </c>
    </row>
    <row r="32" spans="1:6">
      <c r="A32" t="s">
        <v>14</v>
      </c>
      <c r="B32" t="s">
        <v>72</v>
      </c>
      <c r="C32" t="s">
        <v>22</v>
      </c>
      <c r="D32" s="11">
        <f>1275.92/1.21</f>
        <v>1054.4793388429753</v>
      </c>
      <c r="E32" t="s">
        <v>20</v>
      </c>
      <c r="F32">
        <v>2122299</v>
      </c>
    </row>
    <row r="33" spans="1:6">
      <c r="A33" t="s">
        <v>14</v>
      </c>
      <c r="B33" t="s">
        <v>73</v>
      </c>
      <c r="C33" t="s">
        <v>68</v>
      </c>
      <c r="D33" s="11">
        <f>4475.79/1.21</f>
        <v>3699</v>
      </c>
      <c r="E33" t="s">
        <v>9</v>
      </c>
      <c r="F33">
        <v>2122344</v>
      </c>
    </row>
    <row r="34" spans="1:6">
      <c r="A34" t="s">
        <v>14</v>
      </c>
      <c r="B34" t="s">
        <v>74</v>
      </c>
      <c r="C34" t="s">
        <v>75</v>
      </c>
      <c r="D34" s="11">
        <f>8197.58/1.21</f>
        <v>6774.8595041322315</v>
      </c>
      <c r="E34" t="s">
        <v>20</v>
      </c>
      <c r="F34">
        <v>2122394</v>
      </c>
    </row>
    <row r="35" spans="1:6">
      <c r="A35" t="s">
        <v>14</v>
      </c>
      <c r="B35" t="s">
        <v>76</v>
      </c>
      <c r="C35" t="s">
        <v>77</v>
      </c>
      <c r="D35" s="11">
        <f>10091.4/1.21</f>
        <v>8340</v>
      </c>
      <c r="E35" t="s">
        <v>20</v>
      </c>
      <c r="F35">
        <v>2122395</v>
      </c>
    </row>
    <row r="36" spans="1:6">
      <c r="A36" t="s">
        <v>14</v>
      </c>
      <c r="B36" s="12" t="s">
        <v>78</v>
      </c>
      <c r="C36" t="s">
        <v>68</v>
      </c>
      <c r="D36" s="11">
        <f>603.79/1.21</f>
        <v>499</v>
      </c>
      <c r="E36" t="s">
        <v>20</v>
      </c>
      <c r="F36">
        <v>2122408</v>
      </c>
    </row>
    <row r="37" spans="1:6">
      <c r="A37" t="s">
        <v>14</v>
      </c>
      <c r="B37" t="s">
        <v>79</v>
      </c>
      <c r="C37" t="s">
        <v>16</v>
      </c>
      <c r="D37" s="11">
        <f>637.04/1.21</f>
        <v>526.47933884297515</v>
      </c>
      <c r="E37" t="s">
        <v>17</v>
      </c>
      <c r="F37">
        <v>2110631</v>
      </c>
    </row>
    <row r="38" spans="1:6">
      <c r="A38" t="s">
        <v>14</v>
      </c>
      <c r="B38" t="s">
        <v>80</v>
      </c>
      <c r="C38" t="s">
        <v>81</v>
      </c>
      <c r="D38" s="11">
        <f>5529.7/1.21</f>
        <v>4570</v>
      </c>
      <c r="E38" t="s">
        <v>20</v>
      </c>
      <c r="F38">
        <v>2122434</v>
      </c>
    </row>
    <row r="39" spans="1:6">
      <c r="A39" t="s">
        <v>14</v>
      </c>
      <c r="B39" t="s">
        <v>82</v>
      </c>
      <c r="C39" t="s">
        <v>71</v>
      </c>
      <c r="D39" s="11">
        <f>7260/1.21</f>
        <v>6000</v>
      </c>
      <c r="E39" t="s">
        <v>20</v>
      </c>
      <c r="F39">
        <v>2122453</v>
      </c>
    </row>
    <row r="40" spans="1:6">
      <c r="A40" t="s">
        <v>14</v>
      </c>
      <c r="B40" t="s">
        <v>83</v>
      </c>
      <c r="C40" t="s">
        <v>84</v>
      </c>
      <c r="D40" s="11">
        <f>239.58/1.21</f>
        <v>198.00000000000003</v>
      </c>
      <c r="E40" t="s">
        <v>20</v>
      </c>
      <c r="F40">
        <v>2122451</v>
      </c>
    </row>
    <row r="41" spans="1:6">
      <c r="A41" t="s">
        <v>14</v>
      </c>
      <c r="B41" t="s">
        <v>85</v>
      </c>
      <c r="C41" t="s">
        <v>68</v>
      </c>
      <c r="D41" s="11">
        <f>8470/1.21</f>
        <v>7000</v>
      </c>
      <c r="E41" t="s">
        <v>30</v>
      </c>
      <c r="F41">
        <v>2110632</v>
      </c>
    </row>
    <row r="42" spans="1:6">
      <c r="A42" t="s">
        <v>14</v>
      </c>
      <c r="B42" t="s">
        <v>86</v>
      </c>
      <c r="C42" t="s">
        <v>87</v>
      </c>
      <c r="D42" s="11">
        <f>6050/1.21</f>
        <v>5000</v>
      </c>
      <c r="E42" t="s">
        <v>88</v>
      </c>
      <c r="F42">
        <v>2122634</v>
      </c>
    </row>
    <row r="43" spans="1:6">
      <c r="A43" t="s">
        <v>14</v>
      </c>
      <c r="B43" t="s">
        <v>89</v>
      </c>
      <c r="C43" t="s">
        <v>16</v>
      </c>
      <c r="D43" s="11">
        <f>600.46/1.21</f>
        <v>496.24793388429754</v>
      </c>
      <c r="E43" t="s">
        <v>30</v>
      </c>
      <c r="F43">
        <v>2110685</v>
      </c>
    </row>
    <row r="44" spans="1:6">
      <c r="A44" t="s">
        <v>14</v>
      </c>
      <c r="B44" t="s">
        <v>90</v>
      </c>
      <c r="C44" t="s">
        <v>24</v>
      </c>
      <c r="D44" s="11">
        <f>6202.46/1.21</f>
        <v>5126</v>
      </c>
      <c r="E44" t="s">
        <v>20</v>
      </c>
      <c r="F44">
        <v>2122507</v>
      </c>
    </row>
    <row r="45" spans="1:6">
      <c r="A45" t="s">
        <v>14</v>
      </c>
      <c r="B45" t="s">
        <v>91</v>
      </c>
      <c r="C45" t="s">
        <v>52</v>
      </c>
      <c r="D45" s="11">
        <f>693.02/1.21</f>
        <v>572.74380165289256</v>
      </c>
      <c r="E45" t="s">
        <v>9</v>
      </c>
      <c r="F45">
        <v>2122691</v>
      </c>
    </row>
    <row r="46" spans="1:6">
      <c r="A46" t="s">
        <v>14</v>
      </c>
      <c r="B46" t="s">
        <v>92</v>
      </c>
      <c r="C46" t="s">
        <v>93</v>
      </c>
      <c r="D46" s="11">
        <f>3165.36/1.21</f>
        <v>2616</v>
      </c>
      <c r="E46" t="s">
        <v>17</v>
      </c>
      <c r="F46">
        <v>2110712</v>
      </c>
    </row>
    <row r="47" spans="1:6">
      <c r="A47" t="s">
        <v>94</v>
      </c>
      <c r="B47" s="2" t="s">
        <v>95</v>
      </c>
      <c r="C47" s="2" t="s">
        <v>96</v>
      </c>
      <c r="D47" s="2" t="s">
        <v>97</v>
      </c>
      <c r="E47" s="2" t="s">
        <v>98</v>
      </c>
      <c r="F47" s="2">
        <v>2120361</v>
      </c>
    </row>
    <row r="48" spans="1:6">
      <c r="A48" t="s">
        <v>94</v>
      </c>
      <c r="B48" s="2" t="s">
        <v>99</v>
      </c>
      <c r="C48" s="2" t="s">
        <v>100</v>
      </c>
      <c r="D48" s="2" t="s">
        <v>101</v>
      </c>
      <c r="E48" s="2" t="s">
        <v>102</v>
      </c>
      <c r="F48" s="2">
        <v>2122457</v>
      </c>
    </row>
    <row r="49" spans="1:6">
      <c r="A49" t="s">
        <v>94</v>
      </c>
      <c r="B49" s="2" t="s">
        <v>103</v>
      </c>
      <c r="C49" s="2" t="s">
        <v>104</v>
      </c>
      <c r="D49" s="2" t="s">
        <v>105</v>
      </c>
      <c r="E49" s="2" t="s">
        <v>106</v>
      </c>
      <c r="F49" s="2">
        <v>2120298</v>
      </c>
    </row>
    <row r="50" spans="1:6">
      <c r="A50" t="s">
        <v>94</v>
      </c>
      <c r="B50" s="2" t="s">
        <v>107</v>
      </c>
      <c r="C50" s="2" t="s">
        <v>108</v>
      </c>
      <c r="D50" s="2" t="s">
        <v>109</v>
      </c>
      <c r="E50" s="2" t="s">
        <v>110</v>
      </c>
      <c r="F50" s="2">
        <v>2120299</v>
      </c>
    </row>
    <row r="51" spans="1:6">
      <c r="A51" t="s">
        <v>94</v>
      </c>
      <c r="B51" s="2" t="s">
        <v>111</v>
      </c>
      <c r="C51" s="2" t="s">
        <v>112</v>
      </c>
      <c r="D51" s="2" t="s">
        <v>113</v>
      </c>
      <c r="E51" s="2" t="s">
        <v>106</v>
      </c>
      <c r="F51" s="2">
        <v>2120304</v>
      </c>
    </row>
    <row r="52" spans="1:6">
      <c r="A52" t="s">
        <v>94</v>
      </c>
      <c r="B52" s="2" t="s">
        <v>114</v>
      </c>
      <c r="C52" s="2" t="s">
        <v>115</v>
      </c>
      <c r="D52" s="2" t="s">
        <v>116</v>
      </c>
      <c r="E52" s="2" t="s">
        <v>117</v>
      </c>
      <c r="F52" s="2">
        <v>2120327</v>
      </c>
    </row>
    <row r="53" spans="1:6">
      <c r="A53" t="s">
        <v>94</v>
      </c>
      <c r="B53" s="2" t="s">
        <v>118</v>
      </c>
      <c r="C53" s="2" t="s">
        <v>119</v>
      </c>
      <c r="D53" s="2" t="s">
        <v>120</v>
      </c>
      <c r="E53" s="2" t="s">
        <v>117</v>
      </c>
      <c r="F53" s="2">
        <v>2120328</v>
      </c>
    </row>
    <row r="54" spans="1:6">
      <c r="A54" t="s">
        <v>94</v>
      </c>
      <c r="B54" s="2" t="s">
        <v>121</v>
      </c>
      <c r="C54" s="2" t="s">
        <v>122</v>
      </c>
      <c r="D54" s="2" t="s">
        <v>123</v>
      </c>
      <c r="E54" s="2" t="s">
        <v>110</v>
      </c>
      <c r="F54" s="2">
        <v>2120344</v>
      </c>
    </row>
    <row r="55" spans="1:6">
      <c r="A55" t="s">
        <v>94</v>
      </c>
      <c r="B55" s="2" t="s">
        <v>124</v>
      </c>
      <c r="C55" s="2" t="s">
        <v>125</v>
      </c>
      <c r="D55" s="49">
        <v>989.18</v>
      </c>
      <c r="E55" s="2" t="s">
        <v>126</v>
      </c>
      <c r="F55" s="2">
        <v>2120345</v>
      </c>
    </row>
    <row r="56" spans="1:6">
      <c r="A56" t="s">
        <v>94</v>
      </c>
      <c r="B56" s="2" t="s">
        <v>127</v>
      </c>
      <c r="C56" s="2" t="s">
        <v>128</v>
      </c>
      <c r="D56" s="2" t="s">
        <v>129</v>
      </c>
      <c r="E56" s="2" t="s">
        <v>130</v>
      </c>
      <c r="F56" s="2">
        <v>2120410</v>
      </c>
    </row>
    <row r="57" spans="1:6">
      <c r="A57" t="s">
        <v>94</v>
      </c>
      <c r="B57" s="2" t="s">
        <v>131</v>
      </c>
      <c r="C57" s="2" t="s">
        <v>128</v>
      </c>
      <c r="D57" s="2" t="s">
        <v>132</v>
      </c>
      <c r="E57" s="2" t="s">
        <v>130</v>
      </c>
      <c r="F57" s="2">
        <v>2124151</v>
      </c>
    </row>
    <row r="58" spans="1:6">
      <c r="A58" t="s">
        <v>94</v>
      </c>
      <c r="B58" s="2" t="s">
        <v>133</v>
      </c>
      <c r="C58" s="2" t="s">
        <v>134</v>
      </c>
      <c r="D58" s="2" t="s">
        <v>135</v>
      </c>
      <c r="E58" s="2" t="s">
        <v>126</v>
      </c>
      <c r="F58" s="2">
        <v>2120579</v>
      </c>
    </row>
    <row r="59" spans="1:6">
      <c r="A59" t="s">
        <v>94</v>
      </c>
      <c r="B59" s="2" t="s">
        <v>136</v>
      </c>
      <c r="C59" s="2" t="s">
        <v>137</v>
      </c>
      <c r="D59" s="2" t="s">
        <v>138</v>
      </c>
      <c r="E59" s="2" t="s">
        <v>126</v>
      </c>
      <c r="F59" s="2">
        <v>2120633</v>
      </c>
    </row>
    <row r="60" spans="1:6">
      <c r="A60" t="s">
        <v>94</v>
      </c>
      <c r="B60" s="2" t="s">
        <v>139</v>
      </c>
      <c r="C60" s="2" t="s">
        <v>128</v>
      </c>
      <c r="D60" s="2" t="s">
        <v>140</v>
      </c>
      <c r="E60" s="2" t="s">
        <v>126</v>
      </c>
      <c r="F60" s="2">
        <v>2120634</v>
      </c>
    </row>
    <row r="61" spans="1:6">
      <c r="A61" t="s">
        <v>94</v>
      </c>
      <c r="B61" s="2" t="s">
        <v>141</v>
      </c>
      <c r="C61" s="2" t="s">
        <v>142</v>
      </c>
      <c r="D61" s="2" t="s">
        <v>143</v>
      </c>
      <c r="E61" s="2" t="s">
        <v>144</v>
      </c>
      <c r="F61" s="2">
        <v>2120660</v>
      </c>
    </row>
    <row r="62" spans="1:6">
      <c r="A62" t="s">
        <v>94</v>
      </c>
      <c r="B62" s="2" t="s">
        <v>145</v>
      </c>
      <c r="C62" s="2" t="s">
        <v>146</v>
      </c>
      <c r="D62" s="2" t="s">
        <v>147</v>
      </c>
      <c r="E62" s="2" t="s">
        <v>126</v>
      </c>
      <c r="F62" s="2">
        <v>2120661</v>
      </c>
    </row>
    <row r="63" spans="1:6">
      <c r="A63" t="s">
        <v>94</v>
      </c>
      <c r="B63" s="2" t="s">
        <v>148</v>
      </c>
      <c r="C63" s="2" t="s">
        <v>137</v>
      </c>
      <c r="D63" s="2" t="s">
        <v>149</v>
      </c>
      <c r="E63" s="2" t="s">
        <v>126</v>
      </c>
      <c r="F63" s="2">
        <v>2120898</v>
      </c>
    </row>
    <row r="64" spans="1:6">
      <c r="A64" t="s">
        <v>94</v>
      </c>
      <c r="B64" s="2" t="s">
        <v>150</v>
      </c>
      <c r="C64" s="2" t="s">
        <v>151</v>
      </c>
      <c r="D64" s="2" t="s">
        <v>152</v>
      </c>
      <c r="E64" s="2" t="s">
        <v>130</v>
      </c>
      <c r="F64" s="2">
        <v>2120899</v>
      </c>
    </row>
    <row r="65" spans="1:6">
      <c r="A65" t="s">
        <v>94</v>
      </c>
      <c r="B65" s="2" t="s">
        <v>153</v>
      </c>
      <c r="C65" s="2" t="s">
        <v>151</v>
      </c>
      <c r="D65" s="2" t="s">
        <v>154</v>
      </c>
      <c r="E65" s="2" t="s">
        <v>130</v>
      </c>
      <c r="F65" s="2">
        <v>2120900</v>
      </c>
    </row>
    <row r="66" spans="1:6">
      <c r="A66" t="s">
        <v>94</v>
      </c>
      <c r="B66" s="2" t="s">
        <v>155</v>
      </c>
      <c r="C66" s="2" t="s">
        <v>108</v>
      </c>
      <c r="D66" s="2" t="s">
        <v>156</v>
      </c>
      <c r="E66" s="2" t="s">
        <v>126</v>
      </c>
      <c r="F66" s="2">
        <v>2120901</v>
      </c>
    </row>
    <row r="67" spans="1:6">
      <c r="A67" t="s">
        <v>94</v>
      </c>
      <c r="B67" s="2" t="s">
        <v>157</v>
      </c>
      <c r="C67" s="2" t="s">
        <v>134</v>
      </c>
      <c r="D67" s="2" t="s">
        <v>158</v>
      </c>
      <c r="E67" s="2" t="s">
        <v>159</v>
      </c>
      <c r="F67" s="2">
        <v>2120940</v>
      </c>
    </row>
    <row r="68" spans="1:6">
      <c r="A68" t="s">
        <v>94</v>
      </c>
      <c r="B68" s="2" t="s">
        <v>160</v>
      </c>
      <c r="C68" s="2" t="s">
        <v>161</v>
      </c>
      <c r="D68" s="2" t="s">
        <v>162</v>
      </c>
      <c r="E68" s="2" t="s">
        <v>126</v>
      </c>
      <c r="F68" s="2">
        <v>2120965</v>
      </c>
    </row>
    <row r="69" spans="1:6">
      <c r="A69" t="s">
        <v>94</v>
      </c>
      <c r="B69" s="2" t="s">
        <v>163</v>
      </c>
      <c r="C69" s="2" t="s">
        <v>164</v>
      </c>
      <c r="D69" s="2" t="s">
        <v>165</v>
      </c>
      <c r="E69" s="2" t="s">
        <v>126</v>
      </c>
      <c r="F69" s="2">
        <v>2120974</v>
      </c>
    </row>
    <row r="70" spans="1:6">
      <c r="A70" t="s">
        <v>94</v>
      </c>
      <c r="B70" s="2" t="s">
        <v>166</v>
      </c>
      <c r="C70" s="2" t="s">
        <v>164</v>
      </c>
      <c r="D70" s="2" t="s">
        <v>167</v>
      </c>
      <c r="E70" s="2" t="s">
        <v>126</v>
      </c>
      <c r="F70" s="2">
        <v>2120975</v>
      </c>
    </row>
    <row r="71" spans="1:6">
      <c r="A71" t="s">
        <v>94</v>
      </c>
      <c r="B71" s="2" t="s">
        <v>168</v>
      </c>
      <c r="C71" s="2" t="s">
        <v>146</v>
      </c>
      <c r="D71" s="2" t="s">
        <v>169</v>
      </c>
      <c r="E71" s="2" t="s">
        <v>110</v>
      </c>
      <c r="F71" s="2">
        <v>2121031</v>
      </c>
    </row>
    <row r="72" spans="1:6">
      <c r="A72" t="s">
        <v>94</v>
      </c>
      <c r="B72" s="2" t="s">
        <v>170</v>
      </c>
      <c r="C72" s="2" t="s">
        <v>171</v>
      </c>
      <c r="D72" s="2" t="s">
        <v>172</v>
      </c>
      <c r="E72" s="2" t="s">
        <v>144</v>
      </c>
      <c r="F72" s="2">
        <v>2121117</v>
      </c>
    </row>
    <row r="73" spans="1:6">
      <c r="A73" t="s">
        <v>94</v>
      </c>
      <c r="B73" s="2" t="s">
        <v>173</v>
      </c>
      <c r="C73" s="2" t="s">
        <v>137</v>
      </c>
      <c r="D73" s="2" t="s">
        <v>174</v>
      </c>
      <c r="E73" s="2" t="s">
        <v>126</v>
      </c>
      <c r="F73" s="2">
        <v>2121149</v>
      </c>
    </row>
    <row r="74" spans="1:6">
      <c r="A74" t="s">
        <v>94</v>
      </c>
      <c r="B74" s="2" t="s">
        <v>175</v>
      </c>
      <c r="C74" s="2" t="s">
        <v>176</v>
      </c>
      <c r="D74" s="2" t="s">
        <v>177</v>
      </c>
      <c r="E74" s="2" t="s">
        <v>126</v>
      </c>
      <c r="F74" s="2">
        <v>2121329</v>
      </c>
    </row>
    <row r="75" spans="1:6">
      <c r="A75" t="s">
        <v>94</v>
      </c>
      <c r="B75" s="2" t="s">
        <v>178</v>
      </c>
      <c r="C75" s="2" t="s">
        <v>134</v>
      </c>
      <c r="D75" s="2" t="s">
        <v>179</v>
      </c>
      <c r="E75" s="2" t="s">
        <v>126</v>
      </c>
      <c r="F75" s="2">
        <v>2121381</v>
      </c>
    </row>
    <row r="76" spans="1:6">
      <c r="A76" t="s">
        <v>94</v>
      </c>
      <c r="B76" s="2" t="s">
        <v>180</v>
      </c>
      <c r="C76" s="2" t="s">
        <v>142</v>
      </c>
      <c r="D76" s="2" t="s">
        <v>181</v>
      </c>
      <c r="E76" s="2" t="s">
        <v>130</v>
      </c>
      <c r="F76" s="2">
        <v>2121401</v>
      </c>
    </row>
    <row r="77" spans="1:6">
      <c r="A77" t="s">
        <v>94</v>
      </c>
      <c r="B77" s="2" t="s">
        <v>182</v>
      </c>
      <c r="C77" s="2" t="s">
        <v>183</v>
      </c>
      <c r="D77" s="2" t="s">
        <v>184</v>
      </c>
      <c r="E77" s="2" t="s">
        <v>126</v>
      </c>
      <c r="F77" s="2">
        <v>2121459</v>
      </c>
    </row>
    <row r="78" spans="1:6">
      <c r="A78" t="s">
        <v>94</v>
      </c>
      <c r="B78" s="2" t="s">
        <v>185</v>
      </c>
      <c r="C78" s="2" t="s">
        <v>142</v>
      </c>
      <c r="D78" s="2" t="s">
        <v>186</v>
      </c>
      <c r="E78" s="2" t="s">
        <v>144</v>
      </c>
      <c r="F78" s="2">
        <v>2121550</v>
      </c>
    </row>
    <row r="79" spans="1:6">
      <c r="A79" t="s">
        <v>94</v>
      </c>
      <c r="B79" s="2" t="s">
        <v>187</v>
      </c>
      <c r="C79" s="2" t="s">
        <v>188</v>
      </c>
      <c r="D79" s="2" t="s">
        <v>189</v>
      </c>
      <c r="E79" s="2" t="s">
        <v>130</v>
      </c>
      <c r="F79" s="2">
        <v>2121551</v>
      </c>
    </row>
    <row r="80" spans="1:6">
      <c r="A80" t="s">
        <v>94</v>
      </c>
      <c r="B80" s="2" t="s">
        <v>190</v>
      </c>
      <c r="C80" s="2" t="s">
        <v>128</v>
      </c>
      <c r="D80" s="2" t="s">
        <v>191</v>
      </c>
      <c r="E80" s="2" t="s">
        <v>126</v>
      </c>
      <c r="F80" s="2">
        <v>2121552</v>
      </c>
    </row>
    <row r="81" spans="1:6">
      <c r="A81" t="s">
        <v>94</v>
      </c>
      <c r="B81" s="2" t="s">
        <v>192</v>
      </c>
      <c r="C81" s="2" t="s">
        <v>193</v>
      </c>
      <c r="D81" s="2" t="s">
        <v>194</v>
      </c>
      <c r="E81" s="2" t="s">
        <v>195</v>
      </c>
      <c r="F81" s="2">
        <v>2121553</v>
      </c>
    </row>
    <row r="82" spans="1:6">
      <c r="A82" t="s">
        <v>94</v>
      </c>
      <c r="B82" s="2" t="s">
        <v>196</v>
      </c>
      <c r="C82" s="2" t="s">
        <v>128</v>
      </c>
      <c r="D82" s="2" t="s">
        <v>197</v>
      </c>
      <c r="E82" s="2" t="s">
        <v>130</v>
      </c>
      <c r="F82" s="2">
        <v>2121774</v>
      </c>
    </row>
    <row r="83" spans="1:6">
      <c r="A83" t="s">
        <v>94</v>
      </c>
      <c r="B83" s="2" t="s">
        <v>198</v>
      </c>
      <c r="C83" s="2" t="s">
        <v>137</v>
      </c>
      <c r="D83" s="2" t="s">
        <v>199</v>
      </c>
      <c r="E83" s="2" t="s">
        <v>126</v>
      </c>
      <c r="F83" s="2">
        <v>2122017</v>
      </c>
    </row>
    <row r="84" spans="1:6">
      <c r="A84" t="s">
        <v>94</v>
      </c>
      <c r="B84" s="2" t="s">
        <v>200</v>
      </c>
      <c r="C84" s="2" t="s">
        <v>201</v>
      </c>
      <c r="D84" s="2" t="s">
        <v>202</v>
      </c>
      <c r="E84" s="2" t="s">
        <v>126</v>
      </c>
      <c r="F84" s="2">
        <v>2122018</v>
      </c>
    </row>
    <row r="85" spans="1:6">
      <c r="A85" t="s">
        <v>94</v>
      </c>
      <c r="B85" s="2" t="s">
        <v>203</v>
      </c>
      <c r="C85" s="2" t="s">
        <v>115</v>
      </c>
      <c r="D85" s="2" t="s">
        <v>204</v>
      </c>
      <c r="E85" s="2" t="s">
        <v>205</v>
      </c>
      <c r="F85" s="2">
        <v>2122155</v>
      </c>
    </row>
    <row r="86" spans="1:6">
      <c r="A86" t="s">
        <v>94</v>
      </c>
      <c r="B86" s="2" t="s">
        <v>206</v>
      </c>
      <c r="C86" s="2" t="s">
        <v>193</v>
      </c>
      <c r="D86" s="2" t="s">
        <v>207</v>
      </c>
      <c r="E86" s="2" t="s">
        <v>126</v>
      </c>
      <c r="F86" s="2">
        <v>2122279</v>
      </c>
    </row>
    <row r="87" spans="1:6">
      <c r="A87" t="s">
        <v>94</v>
      </c>
      <c r="B87" s="2" t="s">
        <v>208</v>
      </c>
      <c r="C87" s="2" t="s">
        <v>209</v>
      </c>
      <c r="D87" s="2" t="s">
        <v>210</v>
      </c>
      <c r="E87" s="2" t="s">
        <v>110</v>
      </c>
      <c r="F87" s="2">
        <v>2122301</v>
      </c>
    </row>
    <row r="88" spans="1:6">
      <c r="A88" t="s">
        <v>94</v>
      </c>
      <c r="B88" s="2" t="s">
        <v>211</v>
      </c>
      <c r="C88" s="2" t="s">
        <v>212</v>
      </c>
      <c r="D88" s="2" t="s">
        <v>213</v>
      </c>
      <c r="E88" s="2" t="s">
        <v>117</v>
      </c>
      <c r="F88" s="73">
        <v>2121549</v>
      </c>
    </row>
    <row r="89" spans="1:6">
      <c r="A89" t="s">
        <v>94</v>
      </c>
      <c r="B89" s="2" t="s">
        <v>214</v>
      </c>
      <c r="C89" s="2" t="s">
        <v>215</v>
      </c>
      <c r="D89" s="2" t="s">
        <v>216</v>
      </c>
      <c r="E89" s="2" t="s">
        <v>117</v>
      </c>
      <c r="F89" s="2">
        <v>2122311</v>
      </c>
    </row>
    <row r="90" spans="1:6">
      <c r="A90" t="s">
        <v>94</v>
      </c>
      <c r="B90" s="2" t="s">
        <v>217</v>
      </c>
      <c r="C90" s="2" t="s">
        <v>137</v>
      </c>
      <c r="D90" s="2" t="s">
        <v>218</v>
      </c>
      <c r="E90" s="2" t="s">
        <v>126</v>
      </c>
      <c r="F90" s="2">
        <v>2122342</v>
      </c>
    </row>
    <row r="91" spans="1:6">
      <c r="A91" t="s">
        <v>94</v>
      </c>
      <c r="B91" s="2" t="s">
        <v>219</v>
      </c>
      <c r="C91" s="2" t="s">
        <v>220</v>
      </c>
      <c r="D91" s="2" t="s">
        <v>221</v>
      </c>
      <c r="E91" s="2" t="s">
        <v>126</v>
      </c>
      <c r="F91" s="2">
        <v>2122406</v>
      </c>
    </row>
    <row r="92" spans="1:6">
      <c r="A92" t="s">
        <v>94</v>
      </c>
      <c r="B92" s="2" t="s">
        <v>222</v>
      </c>
      <c r="C92" s="2" t="s">
        <v>223</v>
      </c>
      <c r="D92" s="2" t="s">
        <v>224</v>
      </c>
      <c r="E92" s="2" t="s">
        <v>126</v>
      </c>
      <c r="F92" s="2">
        <v>2122407</v>
      </c>
    </row>
    <row r="93" spans="1:6">
      <c r="A93" t="s">
        <v>94</v>
      </c>
      <c r="B93" s="2" t="s">
        <v>118</v>
      </c>
      <c r="C93" s="2" t="s">
        <v>225</v>
      </c>
      <c r="D93" s="2" t="s">
        <v>226</v>
      </c>
      <c r="E93" s="2" t="s">
        <v>117</v>
      </c>
      <c r="F93" s="2">
        <v>2122578</v>
      </c>
    </row>
    <row r="94" spans="1:6">
      <c r="A94" t="s">
        <v>94</v>
      </c>
      <c r="B94" s="2" t="s">
        <v>227</v>
      </c>
      <c r="C94" s="2" t="s">
        <v>228</v>
      </c>
      <c r="D94" s="2" t="s">
        <v>229</v>
      </c>
      <c r="E94" s="2" t="s">
        <v>117</v>
      </c>
      <c r="F94" s="2">
        <v>2122579</v>
      </c>
    </row>
    <row r="95" spans="1:6">
      <c r="A95" t="s">
        <v>94</v>
      </c>
      <c r="B95" s="2" t="s">
        <v>230</v>
      </c>
      <c r="C95" s="2" t="s">
        <v>128</v>
      </c>
      <c r="D95" s="2" t="s">
        <v>231</v>
      </c>
      <c r="E95" s="73" t="s">
        <v>126</v>
      </c>
      <c r="F95" s="2">
        <v>2122580</v>
      </c>
    </row>
    <row r="96" spans="1:6">
      <c r="A96" t="s">
        <v>94</v>
      </c>
      <c r="B96" s="2" t="s">
        <v>232</v>
      </c>
      <c r="C96" s="2" t="s">
        <v>233</v>
      </c>
      <c r="D96" s="2" t="s">
        <v>234</v>
      </c>
      <c r="E96" s="2" t="s">
        <v>126</v>
      </c>
      <c r="F96" s="2">
        <v>2122584</v>
      </c>
    </row>
    <row r="97" spans="1:6">
      <c r="A97" t="s">
        <v>94</v>
      </c>
      <c r="B97" s="2" t="s">
        <v>235</v>
      </c>
      <c r="C97" s="2" t="s">
        <v>137</v>
      </c>
      <c r="D97" s="2" t="s">
        <v>236</v>
      </c>
      <c r="E97" s="2" t="s">
        <v>126</v>
      </c>
      <c r="F97" s="2">
        <v>2122681</v>
      </c>
    </row>
    <row r="98" spans="1:6">
      <c r="A98" t="s">
        <v>94</v>
      </c>
      <c r="B98" s="2" t="s">
        <v>237</v>
      </c>
      <c r="C98" s="2" t="s">
        <v>238</v>
      </c>
      <c r="D98" s="2" t="s">
        <v>239</v>
      </c>
      <c r="E98" s="2" t="s">
        <v>126</v>
      </c>
      <c r="F98" s="2">
        <v>2122701</v>
      </c>
    </row>
    <row r="99" spans="1:6">
      <c r="A99" t="s">
        <v>94</v>
      </c>
      <c r="B99" s="2" t="s">
        <v>240</v>
      </c>
      <c r="C99" s="73" t="s">
        <v>241</v>
      </c>
      <c r="D99" s="73" t="s">
        <v>242</v>
      </c>
      <c r="E99" s="73" t="s">
        <v>126</v>
      </c>
      <c r="F99" s="79" t="s">
        <v>243</v>
      </c>
    </row>
    <row r="100" spans="1:6">
      <c r="A100" t="s">
        <v>94</v>
      </c>
      <c r="B100" s="2" t="s">
        <v>244</v>
      </c>
      <c r="C100" s="2" t="s">
        <v>245</v>
      </c>
      <c r="D100" s="2" t="s">
        <v>246</v>
      </c>
      <c r="E100" s="2" t="s">
        <v>126</v>
      </c>
      <c r="F100" s="2">
        <v>2122960</v>
      </c>
    </row>
    <row r="101" spans="1:6">
      <c r="A101" t="s">
        <v>94</v>
      </c>
      <c r="B101" s="2" t="s">
        <v>247</v>
      </c>
      <c r="C101" s="2" t="s">
        <v>248</v>
      </c>
      <c r="D101" s="2" t="s">
        <v>249</v>
      </c>
      <c r="E101" s="2" t="s">
        <v>250</v>
      </c>
      <c r="F101" s="2">
        <v>2120300</v>
      </c>
    </row>
    <row r="102" spans="1:6">
      <c r="A102" t="s">
        <v>94</v>
      </c>
      <c r="B102" s="2" t="s">
        <v>251</v>
      </c>
      <c r="C102" s="2" t="s">
        <v>252</v>
      </c>
      <c r="D102" s="2" t="s">
        <v>253</v>
      </c>
      <c r="E102" s="2" t="s">
        <v>250</v>
      </c>
      <c r="F102" s="2">
        <v>2120415</v>
      </c>
    </row>
    <row r="103" spans="1:6">
      <c r="A103" t="s">
        <v>94</v>
      </c>
      <c r="B103" s="2" t="s">
        <v>254</v>
      </c>
      <c r="C103" s="2" t="s">
        <v>255</v>
      </c>
      <c r="D103" s="2" t="s">
        <v>256</v>
      </c>
      <c r="E103" s="2" t="s">
        <v>250</v>
      </c>
      <c r="F103" s="2">
        <v>2121032</v>
      </c>
    </row>
    <row r="104" spans="1:6">
      <c r="A104" t="s">
        <v>94</v>
      </c>
      <c r="B104" s="2" t="s">
        <v>257</v>
      </c>
      <c r="C104" s="2" t="s">
        <v>258</v>
      </c>
      <c r="D104" s="2" t="s">
        <v>259</v>
      </c>
      <c r="E104" s="2" t="s">
        <v>250</v>
      </c>
      <c r="F104" s="73">
        <v>2120567</v>
      </c>
    </row>
    <row r="105" spans="1:6">
      <c r="A105" t="s">
        <v>94</v>
      </c>
      <c r="B105" s="2" t="s">
        <v>260</v>
      </c>
      <c r="C105" s="2" t="s">
        <v>258</v>
      </c>
      <c r="D105" s="2" t="s">
        <v>261</v>
      </c>
      <c r="E105" s="2" t="s">
        <v>250</v>
      </c>
      <c r="F105" s="73">
        <v>2120568</v>
      </c>
    </row>
    <row r="106" spans="1:6">
      <c r="A106" t="s">
        <v>94</v>
      </c>
      <c r="B106" s="2" t="s">
        <v>262</v>
      </c>
      <c r="C106" s="2" t="s">
        <v>128</v>
      </c>
      <c r="D106" s="2" t="s">
        <v>263</v>
      </c>
      <c r="E106" s="2" t="s">
        <v>126</v>
      </c>
      <c r="F106" s="73">
        <v>2122545</v>
      </c>
    </row>
    <row r="107" spans="1:6">
      <c r="A107" t="s">
        <v>94</v>
      </c>
      <c r="B107" s="2" t="s">
        <v>264</v>
      </c>
      <c r="C107" s="2" t="s">
        <v>65</v>
      </c>
      <c r="D107" s="2" t="s">
        <v>265</v>
      </c>
      <c r="E107" s="2" t="s">
        <v>266</v>
      </c>
      <c r="F107" s="2">
        <v>2121565</v>
      </c>
    </row>
    <row r="108" spans="1:6">
      <c r="A108" t="s">
        <v>94</v>
      </c>
      <c r="B108" s="2" t="s">
        <v>267</v>
      </c>
      <c r="C108" s="2" t="s">
        <v>268</v>
      </c>
      <c r="D108" s="2" t="s">
        <v>269</v>
      </c>
      <c r="E108" s="2" t="s">
        <v>106</v>
      </c>
      <c r="F108" s="2">
        <v>2126664</v>
      </c>
    </row>
    <row r="109" spans="1:6">
      <c r="A109" t="s">
        <v>94</v>
      </c>
      <c r="B109" s="2" t="s">
        <v>270</v>
      </c>
      <c r="C109" s="2" t="s">
        <v>268</v>
      </c>
      <c r="D109" s="2" t="s">
        <v>271</v>
      </c>
      <c r="E109" s="2" t="s">
        <v>106</v>
      </c>
      <c r="F109" s="2">
        <v>2125516</v>
      </c>
    </row>
    <row r="110" spans="1:6">
      <c r="A110" t="s">
        <v>94</v>
      </c>
      <c r="B110" s="2" t="s">
        <v>272</v>
      </c>
      <c r="C110" s="2" t="s">
        <v>273</v>
      </c>
      <c r="D110" s="2" t="s">
        <v>274</v>
      </c>
      <c r="E110" s="2" t="s">
        <v>126</v>
      </c>
      <c r="F110" s="2">
        <v>2122270</v>
      </c>
    </row>
    <row r="111" spans="1:6">
      <c r="A111" t="s">
        <v>94</v>
      </c>
      <c r="B111" s="2" t="s">
        <v>275</v>
      </c>
      <c r="C111" s="2" t="s">
        <v>276</v>
      </c>
      <c r="D111" s="2" t="s">
        <v>277</v>
      </c>
      <c r="E111" s="2" t="s">
        <v>126</v>
      </c>
      <c r="F111" s="2">
        <v>2124160</v>
      </c>
    </row>
    <row r="112" spans="1:6">
      <c r="A112" t="s">
        <v>94</v>
      </c>
      <c r="B112" s="2" t="s">
        <v>278</v>
      </c>
      <c r="C112" s="2" t="s">
        <v>137</v>
      </c>
      <c r="D112" s="2" t="s">
        <v>279</v>
      </c>
      <c r="E112" s="2" t="s">
        <v>126</v>
      </c>
      <c r="F112" s="2">
        <v>2122621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0E59C-342D-41D2-81AD-45241AED540E}">
  <dimension ref="A1:C134"/>
  <sheetViews>
    <sheetView topLeftCell="A121" workbookViewId="0">
      <selection activeCell="C102" sqref="C102"/>
    </sheetView>
  </sheetViews>
  <sheetFormatPr defaultColWidth="11.42578125" defaultRowHeight="15"/>
  <cols>
    <col min="1" max="1" width="80" customWidth="1"/>
    <col min="2" max="2" width="23.28515625" customWidth="1"/>
    <col min="3" max="3" width="25" customWidth="1"/>
  </cols>
  <sheetData>
    <row r="1" spans="1:3" s="1" customFormat="1">
      <c r="A1" s="1" t="s">
        <v>0</v>
      </c>
      <c r="B1" s="1" t="s">
        <v>1</v>
      </c>
      <c r="C1" s="1" t="s">
        <v>2</v>
      </c>
    </row>
    <row r="2" spans="1:3">
      <c r="A2" t="s">
        <v>280</v>
      </c>
      <c r="B2" t="s">
        <v>281</v>
      </c>
      <c r="C2" s="7">
        <v>3217.34</v>
      </c>
    </row>
    <row r="3" spans="1:3">
      <c r="A3" t="s">
        <v>282</v>
      </c>
      <c r="B3" t="s">
        <v>281</v>
      </c>
      <c r="C3" s="7">
        <v>15960.7</v>
      </c>
    </row>
    <row r="4" spans="1:3">
      <c r="A4" t="s">
        <v>283</v>
      </c>
      <c r="B4" t="s">
        <v>281</v>
      </c>
      <c r="C4" s="7">
        <v>20747.599999999999</v>
      </c>
    </row>
    <row r="5" spans="1:3">
      <c r="A5" t="s">
        <v>284</v>
      </c>
      <c r="B5" t="s">
        <v>281</v>
      </c>
      <c r="C5" s="7">
        <v>79270.38</v>
      </c>
    </row>
    <row r="6" spans="1:3">
      <c r="A6" t="s">
        <v>285</v>
      </c>
      <c r="B6" t="s">
        <v>281</v>
      </c>
      <c r="C6" s="7">
        <v>17927</v>
      </c>
    </row>
    <row r="7" spans="1:3">
      <c r="A7" t="s">
        <v>286</v>
      </c>
      <c r="B7" t="s">
        <v>281</v>
      </c>
      <c r="C7" s="7">
        <v>10976</v>
      </c>
    </row>
    <row r="8" spans="1:3">
      <c r="A8" t="s">
        <v>287</v>
      </c>
      <c r="B8" t="s">
        <v>281</v>
      </c>
      <c r="C8" s="7">
        <v>1542.15</v>
      </c>
    </row>
    <row r="9" spans="1:3">
      <c r="A9" t="s">
        <v>288</v>
      </c>
      <c r="B9" t="s">
        <v>289</v>
      </c>
      <c r="C9" s="7">
        <v>6405</v>
      </c>
    </row>
    <row r="10" spans="1:3">
      <c r="A10" t="s">
        <v>290</v>
      </c>
      <c r="B10" t="s">
        <v>281</v>
      </c>
      <c r="C10" s="7">
        <v>10573.8</v>
      </c>
    </row>
    <row r="11" spans="1:3">
      <c r="A11" s="2" t="s">
        <v>291</v>
      </c>
      <c r="B11" s="2" t="s">
        <v>292</v>
      </c>
      <c r="C11" s="6">
        <v>92250.049599999998</v>
      </c>
    </row>
    <row r="12" spans="1:3">
      <c r="A12" s="5" t="s">
        <v>293</v>
      </c>
      <c r="B12" s="2" t="s">
        <v>292</v>
      </c>
      <c r="C12" s="6">
        <v>28493.702499999999</v>
      </c>
    </row>
    <row r="13" spans="1:3">
      <c r="A13" s="2" t="s">
        <v>294</v>
      </c>
      <c r="B13" s="2" t="s">
        <v>295</v>
      </c>
      <c r="C13" s="6">
        <v>5965.5867799999996</v>
      </c>
    </row>
    <row r="14" spans="1:3">
      <c r="A14" s="2" t="s">
        <v>296</v>
      </c>
      <c r="B14" s="2" t="s">
        <v>295</v>
      </c>
      <c r="C14" s="6">
        <v>3976.6611600000001</v>
      </c>
    </row>
    <row r="15" spans="1:3">
      <c r="A15" s="2" t="s">
        <v>297</v>
      </c>
      <c r="B15" s="2" t="s">
        <v>295</v>
      </c>
      <c r="C15" s="6">
        <v>4165.3388400000003</v>
      </c>
    </row>
    <row r="16" spans="1:3">
      <c r="A16" s="2" t="s">
        <v>298</v>
      </c>
      <c r="B16" s="2" t="s">
        <v>299</v>
      </c>
      <c r="C16" s="6">
        <v>16800</v>
      </c>
    </row>
    <row r="17" spans="1:3">
      <c r="A17" s="2" t="s">
        <v>300</v>
      </c>
      <c r="B17" s="2" t="s">
        <v>301</v>
      </c>
      <c r="C17" s="6">
        <v>16341.603300000001</v>
      </c>
    </row>
    <row r="18" spans="1:3">
      <c r="A18" s="5" t="s">
        <v>302</v>
      </c>
      <c r="B18" s="2" t="s">
        <v>281</v>
      </c>
      <c r="C18" s="6">
        <v>3887.1405</v>
      </c>
    </row>
    <row r="19" spans="1:3">
      <c r="A19" s="2" t="s">
        <v>303</v>
      </c>
      <c r="B19" s="2" t="s">
        <v>295</v>
      </c>
      <c r="C19" s="6">
        <v>3506.3471100000002</v>
      </c>
    </row>
    <row r="20" spans="1:3">
      <c r="A20" s="2" t="s">
        <v>304</v>
      </c>
      <c r="B20" s="2" t="s">
        <v>305</v>
      </c>
      <c r="C20" s="6">
        <v>5164.2892599999996</v>
      </c>
    </row>
    <row r="21" spans="1:3">
      <c r="A21" s="2" t="s">
        <v>306</v>
      </c>
      <c r="B21" s="2" t="s">
        <v>307</v>
      </c>
      <c r="C21" s="6">
        <v>2973.0413199999998</v>
      </c>
    </row>
    <row r="22" spans="1:3">
      <c r="A22" s="2" t="s">
        <v>308</v>
      </c>
      <c r="B22" s="2" t="s">
        <v>295</v>
      </c>
      <c r="C22" s="6">
        <v>361.32231400000001</v>
      </c>
    </row>
    <row r="23" spans="1:3">
      <c r="A23" s="2" t="s">
        <v>309</v>
      </c>
      <c r="B23" s="2" t="s">
        <v>295</v>
      </c>
      <c r="C23" s="6">
        <v>16697.859499999999</v>
      </c>
    </row>
    <row r="24" spans="1:3">
      <c r="A24" s="2" t="s">
        <v>310</v>
      </c>
      <c r="B24" s="2" t="s">
        <v>281</v>
      </c>
      <c r="C24" s="6">
        <v>268.438017</v>
      </c>
    </row>
    <row r="25" spans="1:3">
      <c r="A25" s="5" t="s">
        <v>310</v>
      </c>
      <c r="B25" s="2" t="s">
        <v>281</v>
      </c>
      <c r="C25" s="6">
        <v>163.19834700000001</v>
      </c>
    </row>
    <row r="26" spans="1:3">
      <c r="A26" s="5" t="s">
        <v>311</v>
      </c>
      <c r="B26" s="2" t="s">
        <v>295</v>
      </c>
      <c r="C26" s="6">
        <v>3382</v>
      </c>
    </row>
    <row r="27" spans="1:3">
      <c r="A27" s="2" t="s">
        <v>312</v>
      </c>
      <c r="B27" s="2" t="s">
        <v>307</v>
      </c>
      <c r="C27" s="6">
        <v>22250</v>
      </c>
    </row>
    <row r="28" spans="1:3">
      <c r="A28" s="2" t="s">
        <v>313</v>
      </c>
      <c r="B28" s="2" t="s">
        <v>281</v>
      </c>
      <c r="C28" s="6">
        <v>2177.8016499999999</v>
      </c>
    </row>
    <row r="29" spans="1:3">
      <c r="A29" s="2" t="s">
        <v>314</v>
      </c>
      <c r="B29" s="2" t="s">
        <v>295</v>
      </c>
      <c r="C29" s="6">
        <v>631.20661199999995</v>
      </c>
    </row>
    <row r="30" spans="1:3">
      <c r="A30" s="2" t="s">
        <v>315</v>
      </c>
      <c r="B30" s="2" t="s">
        <v>295</v>
      </c>
      <c r="C30" s="6">
        <v>9021.2975200000001</v>
      </c>
    </row>
    <row r="31" spans="1:3">
      <c r="A31" s="2" t="s">
        <v>316</v>
      </c>
      <c r="B31" s="2" t="s">
        <v>295</v>
      </c>
      <c r="C31" s="6">
        <v>2973.90083</v>
      </c>
    </row>
    <row r="32" spans="1:3">
      <c r="A32" s="5" t="s">
        <v>317</v>
      </c>
      <c r="B32" s="2" t="s">
        <v>281</v>
      </c>
      <c r="C32" s="6">
        <v>3406.9586800000002</v>
      </c>
    </row>
    <row r="33" spans="1:3">
      <c r="A33" s="2" t="s">
        <v>318</v>
      </c>
      <c r="B33" s="2" t="s">
        <v>281</v>
      </c>
      <c r="C33" s="6">
        <v>723.75206600000001</v>
      </c>
    </row>
    <row r="34" spans="1:3">
      <c r="A34" s="2" t="s">
        <v>319</v>
      </c>
      <c r="B34" s="2" t="s">
        <v>301</v>
      </c>
      <c r="C34" s="6">
        <v>19214.876</v>
      </c>
    </row>
    <row r="35" spans="1:3">
      <c r="A35" s="2" t="s">
        <v>320</v>
      </c>
      <c r="B35" s="2" t="s">
        <v>299</v>
      </c>
      <c r="C35" s="6">
        <v>24615.702499999999</v>
      </c>
    </row>
    <row r="36" spans="1:3">
      <c r="A36" s="2" t="s">
        <v>321</v>
      </c>
      <c r="B36" s="2" t="s">
        <v>281</v>
      </c>
      <c r="C36" s="6">
        <v>2115.2975200000001</v>
      </c>
    </row>
    <row r="37" spans="1:3">
      <c r="A37" s="2" t="s">
        <v>322</v>
      </c>
      <c r="B37" s="2" t="s">
        <v>295</v>
      </c>
      <c r="C37" s="6">
        <v>14046.603300000001</v>
      </c>
    </row>
    <row r="38" spans="1:3">
      <c r="A38" s="5" t="s">
        <v>323</v>
      </c>
      <c r="B38" s="2" t="s">
        <v>307</v>
      </c>
      <c r="C38" s="6">
        <v>453.72727300000003</v>
      </c>
    </row>
    <row r="39" spans="1:3">
      <c r="A39" s="2" t="s">
        <v>324</v>
      </c>
      <c r="B39" s="2" t="s">
        <v>295</v>
      </c>
      <c r="C39" s="6">
        <v>4699.6776900000004</v>
      </c>
    </row>
    <row r="40" spans="1:3">
      <c r="A40" s="2" t="s">
        <v>325</v>
      </c>
      <c r="B40" s="2" t="s">
        <v>295</v>
      </c>
      <c r="C40" s="6">
        <v>1579.63636</v>
      </c>
    </row>
    <row r="41" spans="1:3">
      <c r="A41" s="2" t="s">
        <v>326</v>
      </c>
      <c r="B41" s="2" t="s">
        <v>281</v>
      </c>
      <c r="C41" s="6">
        <v>540</v>
      </c>
    </row>
    <row r="42" spans="1:3">
      <c r="A42" s="2" t="s">
        <v>327</v>
      </c>
      <c r="B42" s="2" t="s">
        <v>281</v>
      </c>
      <c r="C42" s="6">
        <v>1004</v>
      </c>
    </row>
    <row r="43" spans="1:3">
      <c r="A43" s="2" t="s">
        <v>328</v>
      </c>
      <c r="B43" s="2" t="s">
        <v>299</v>
      </c>
      <c r="C43" s="6">
        <v>22200</v>
      </c>
    </row>
    <row r="44" spans="1:3">
      <c r="A44" s="2" t="s">
        <v>329</v>
      </c>
      <c r="B44" s="2" t="s">
        <v>295</v>
      </c>
      <c r="C44" s="6">
        <v>500.01652899999999</v>
      </c>
    </row>
    <row r="45" spans="1:3">
      <c r="A45" s="2" t="s">
        <v>330</v>
      </c>
      <c r="B45" s="2" t="s">
        <v>331</v>
      </c>
      <c r="C45" s="6">
        <v>14315.2479</v>
      </c>
    </row>
    <row r="46" spans="1:3">
      <c r="A46" s="2" t="s">
        <v>332</v>
      </c>
      <c r="B46" s="2" t="s">
        <v>281</v>
      </c>
      <c r="C46" s="6">
        <v>599.76033099999995</v>
      </c>
    </row>
    <row r="47" spans="1:3">
      <c r="A47" s="2" t="s">
        <v>332</v>
      </c>
      <c r="B47" s="2" t="s">
        <v>281</v>
      </c>
      <c r="C47" s="6">
        <v>299.87603300000001</v>
      </c>
    </row>
    <row r="48" spans="1:3">
      <c r="A48" s="2" t="s">
        <v>333</v>
      </c>
      <c r="B48" s="2" t="s">
        <v>281</v>
      </c>
      <c r="C48" s="6">
        <v>8593.4380199999996</v>
      </c>
    </row>
    <row r="49" spans="1:3">
      <c r="A49" s="2" t="s">
        <v>334</v>
      </c>
      <c r="B49" s="2" t="s">
        <v>281</v>
      </c>
      <c r="C49" s="6">
        <v>2755.5041299999998</v>
      </c>
    </row>
    <row r="50" spans="1:3">
      <c r="A50" s="2" t="s">
        <v>335</v>
      </c>
      <c r="B50" s="2" t="s">
        <v>281</v>
      </c>
      <c r="C50" s="6">
        <v>2850</v>
      </c>
    </row>
    <row r="51" spans="1:3">
      <c r="A51" s="5" t="s">
        <v>336</v>
      </c>
      <c r="B51" s="2" t="s">
        <v>301</v>
      </c>
      <c r="C51" s="6">
        <v>6170</v>
      </c>
    </row>
    <row r="52" spans="1:3">
      <c r="A52" s="5" t="s">
        <v>337</v>
      </c>
      <c r="B52" s="2" t="s">
        <v>281</v>
      </c>
      <c r="C52" s="6">
        <v>14158.8595</v>
      </c>
    </row>
    <row r="53" spans="1:3">
      <c r="A53" s="5" t="s">
        <v>338</v>
      </c>
      <c r="B53" s="2" t="s">
        <v>292</v>
      </c>
      <c r="C53" s="6">
        <v>895.43801699999995</v>
      </c>
    </row>
    <row r="54" spans="1:3">
      <c r="A54" s="46" t="s">
        <v>339</v>
      </c>
      <c r="B54" s="46" t="s">
        <v>340</v>
      </c>
      <c r="C54" s="47">
        <v>1900</v>
      </c>
    </row>
    <row r="55" spans="1:3">
      <c r="A55" s="46" t="s">
        <v>341</v>
      </c>
      <c r="B55" s="46" t="s">
        <v>342</v>
      </c>
      <c r="C55" s="47">
        <v>480</v>
      </c>
    </row>
    <row r="56" spans="1:3">
      <c r="A56" s="46" t="s">
        <v>343</v>
      </c>
      <c r="B56" s="46" t="s">
        <v>344</v>
      </c>
      <c r="C56" s="47">
        <v>553</v>
      </c>
    </row>
    <row r="57" spans="1:3">
      <c r="A57" s="48" t="s">
        <v>345</v>
      </c>
      <c r="B57" s="48" t="s">
        <v>346</v>
      </c>
      <c r="C57" s="47">
        <v>1000</v>
      </c>
    </row>
    <row r="58" spans="1:3">
      <c r="A58" s="48" t="s">
        <v>347</v>
      </c>
      <c r="B58" s="48" t="s">
        <v>346</v>
      </c>
      <c r="C58" s="47">
        <v>2980</v>
      </c>
    </row>
    <row r="59" spans="1:3">
      <c r="A59" s="46" t="s">
        <v>348</v>
      </c>
      <c r="B59" s="46" t="s">
        <v>349</v>
      </c>
      <c r="C59" s="47">
        <v>2415</v>
      </c>
    </row>
    <row r="60" spans="1:3">
      <c r="A60" s="46" t="s">
        <v>350</v>
      </c>
      <c r="B60" s="46" t="s">
        <v>351</v>
      </c>
      <c r="C60" s="47">
        <v>1309.8599999999999</v>
      </c>
    </row>
    <row r="61" spans="1:3">
      <c r="A61" s="46" t="s">
        <v>352</v>
      </c>
      <c r="B61" s="46" t="s">
        <v>353</v>
      </c>
      <c r="C61" s="47">
        <v>1004</v>
      </c>
    </row>
    <row r="62" spans="1:3">
      <c r="A62" s="2" t="s">
        <v>354</v>
      </c>
      <c r="B62" s="2" t="s">
        <v>355</v>
      </c>
      <c r="C62" s="47">
        <v>100</v>
      </c>
    </row>
    <row r="63" spans="1:3">
      <c r="A63" s="46" t="s">
        <v>356</v>
      </c>
      <c r="B63" s="46" t="s">
        <v>357</v>
      </c>
      <c r="C63" s="47">
        <v>7275</v>
      </c>
    </row>
    <row r="64" spans="1:3">
      <c r="A64" s="46" t="s">
        <v>358</v>
      </c>
      <c r="B64" s="46" t="s">
        <v>359</v>
      </c>
      <c r="C64" s="47">
        <v>1630</v>
      </c>
    </row>
    <row r="65" spans="1:3">
      <c r="A65" s="90" t="s">
        <v>360</v>
      </c>
      <c r="B65" s="90" t="s">
        <v>361</v>
      </c>
      <c r="C65" s="47">
        <v>420</v>
      </c>
    </row>
    <row r="66" spans="1:3">
      <c r="A66" s="90"/>
      <c r="B66" s="90" t="s">
        <v>361</v>
      </c>
      <c r="C66" s="47">
        <v>-30</v>
      </c>
    </row>
    <row r="67" spans="1:3">
      <c r="A67" s="46" t="s">
        <v>362</v>
      </c>
      <c r="B67" s="46" t="s">
        <v>363</v>
      </c>
      <c r="C67" s="47">
        <v>490</v>
      </c>
    </row>
    <row r="68" spans="1:3">
      <c r="A68" s="91" t="s">
        <v>364</v>
      </c>
      <c r="B68" s="46" t="s">
        <v>365</v>
      </c>
      <c r="C68" s="47">
        <v>5347.11</v>
      </c>
    </row>
    <row r="69" spans="1:3">
      <c r="A69" s="91"/>
      <c r="B69" s="46"/>
      <c r="C69" s="47">
        <v>900.1</v>
      </c>
    </row>
    <row r="70" spans="1:3">
      <c r="A70" s="46" t="s">
        <v>366</v>
      </c>
      <c r="B70" s="46" t="s">
        <v>367</v>
      </c>
      <c r="C70" s="47">
        <v>8385</v>
      </c>
    </row>
    <row r="71" spans="1:3">
      <c r="A71" s="46" t="s">
        <v>368</v>
      </c>
      <c r="B71" s="46" t="s">
        <v>369</v>
      </c>
      <c r="C71" s="47">
        <v>1980</v>
      </c>
    </row>
    <row r="72" spans="1:3">
      <c r="A72" s="46" t="s">
        <v>370</v>
      </c>
      <c r="B72" s="46" t="s">
        <v>371</v>
      </c>
      <c r="C72" s="47">
        <v>13650</v>
      </c>
    </row>
    <row r="73" spans="1:3">
      <c r="A73" s="46" t="s">
        <v>372</v>
      </c>
      <c r="B73" s="46" t="s">
        <v>373</v>
      </c>
      <c r="C73" s="47">
        <v>197.25</v>
      </c>
    </row>
    <row r="74" spans="1:3">
      <c r="A74" s="46" t="s">
        <v>374</v>
      </c>
      <c r="B74" s="46" t="s">
        <v>359</v>
      </c>
      <c r="C74" s="47">
        <v>1500</v>
      </c>
    </row>
    <row r="75" spans="1:3">
      <c r="A75" s="46" t="s">
        <v>375</v>
      </c>
      <c r="B75" s="46" t="s">
        <v>376</v>
      </c>
      <c r="C75" s="47">
        <v>425</v>
      </c>
    </row>
    <row r="76" spans="1:3">
      <c r="A76" s="91" t="s">
        <v>377</v>
      </c>
      <c r="B76" s="91" t="s">
        <v>378</v>
      </c>
      <c r="C76" s="47">
        <v>600</v>
      </c>
    </row>
    <row r="77" spans="1:3">
      <c r="A77" s="91"/>
      <c r="B77" s="91"/>
      <c r="C77" s="47">
        <v>-40</v>
      </c>
    </row>
    <row r="78" spans="1:3">
      <c r="A78" s="46" t="s">
        <v>379</v>
      </c>
      <c r="B78" s="46" t="s">
        <v>380</v>
      </c>
      <c r="C78" s="47">
        <v>320</v>
      </c>
    </row>
    <row r="79" spans="1:3">
      <c r="A79" s="46" t="s">
        <v>381</v>
      </c>
      <c r="B79" s="46" t="s">
        <v>382</v>
      </c>
      <c r="C79" s="47">
        <v>7455</v>
      </c>
    </row>
    <row r="80" spans="1:3">
      <c r="A80" s="46" t="s">
        <v>383</v>
      </c>
      <c r="B80" s="46" t="s">
        <v>382</v>
      </c>
      <c r="C80" s="47">
        <v>3160</v>
      </c>
    </row>
    <row r="81" spans="1:3">
      <c r="A81" s="2" t="s">
        <v>384</v>
      </c>
      <c r="B81" s="49" t="s">
        <v>385</v>
      </c>
      <c r="C81" s="47">
        <v>6300</v>
      </c>
    </row>
    <row r="82" spans="1:3">
      <c r="A82" s="46" t="s">
        <v>386</v>
      </c>
      <c r="B82" s="46" t="s">
        <v>387</v>
      </c>
      <c r="C82" s="47">
        <v>30</v>
      </c>
    </row>
    <row r="83" spans="1:3">
      <c r="A83" s="46" t="s">
        <v>388</v>
      </c>
      <c r="B83" s="46" t="s">
        <v>389</v>
      </c>
      <c r="C83" s="47">
        <v>6750</v>
      </c>
    </row>
    <row r="84" spans="1:3">
      <c r="A84" s="46" t="s">
        <v>390</v>
      </c>
      <c r="B84" s="46" t="s">
        <v>380</v>
      </c>
      <c r="C84" s="47">
        <v>270</v>
      </c>
    </row>
    <row r="85" spans="1:3">
      <c r="A85" s="46" t="s">
        <v>391</v>
      </c>
      <c r="B85" s="46" t="s">
        <v>392</v>
      </c>
      <c r="C85" s="47">
        <v>565</v>
      </c>
    </row>
    <row r="86" spans="1:3">
      <c r="A86" s="46" t="s">
        <v>393</v>
      </c>
      <c r="B86" s="46" t="s">
        <v>394</v>
      </c>
      <c r="C86" s="47">
        <v>150</v>
      </c>
    </row>
    <row r="87" spans="1:3">
      <c r="A87" s="2" t="s">
        <v>395</v>
      </c>
      <c r="B87" s="49" t="s">
        <v>396</v>
      </c>
      <c r="C87" s="47">
        <v>3700</v>
      </c>
    </row>
    <row r="88" spans="1:3">
      <c r="A88" s="50" t="s">
        <v>397</v>
      </c>
      <c r="B88" s="50" t="s">
        <v>398</v>
      </c>
      <c r="C88" s="47">
        <v>1950</v>
      </c>
    </row>
    <row r="89" spans="1:3">
      <c r="A89" s="46" t="s">
        <v>399</v>
      </c>
      <c r="B89" s="46" t="s">
        <v>400</v>
      </c>
      <c r="C89" s="47">
        <v>790</v>
      </c>
    </row>
    <row r="90" spans="1:3">
      <c r="A90" s="46" t="s">
        <v>401</v>
      </c>
      <c r="B90" s="46" t="s">
        <v>402</v>
      </c>
      <c r="C90" s="47">
        <v>27500</v>
      </c>
    </row>
    <row r="91" spans="1:3">
      <c r="A91" s="46" t="s">
        <v>403</v>
      </c>
      <c r="B91" s="46" t="s">
        <v>404</v>
      </c>
      <c r="C91" s="47">
        <v>5400</v>
      </c>
    </row>
    <row r="92" spans="1:3">
      <c r="A92" s="46" t="s">
        <v>405</v>
      </c>
      <c r="B92" s="46" t="s">
        <v>406</v>
      </c>
      <c r="C92" s="47">
        <v>948</v>
      </c>
    </row>
    <row r="93" spans="1:3">
      <c r="A93" s="2" t="s">
        <v>407</v>
      </c>
      <c r="B93" s="49" t="s">
        <v>408</v>
      </c>
      <c r="C93" s="47">
        <v>1100</v>
      </c>
    </row>
    <row r="94" spans="1:3">
      <c r="A94" s="2" t="s">
        <v>409</v>
      </c>
      <c r="B94" s="49" t="s">
        <v>410</v>
      </c>
      <c r="C94" s="47">
        <v>235.95</v>
      </c>
    </row>
    <row r="95" spans="1:3">
      <c r="A95" s="2" t="s">
        <v>411</v>
      </c>
      <c r="B95" s="49" t="s">
        <v>396</v>
      </c>
      <c r="C95" s="47">
        <v>4810</v>
      </c>
    </row>
    <row r="96" spans="1:3">
      <c r="A96" s="2" t="s">
        <v>412</v>
      </c>
      <c r="B96" s="49" t="s">
        <v>413</v>
      </c>
      <c r="C96" s="47">
        <v>800</v>
      </c>
    </row>
    <row r="97" spans="1:3">
      <c r="A97" s="2" t="s">
        <v>414</v>
      </c>
      <c r="B97" s="49" t="s">
        <v>415</v>
      </c>
      <c r="C97" s="47">
        <v>800</v>
      </c>
    </row>
    <row r="98" spans="1:3">
      <c r="A98" s="89" t="s">
        <v>416</v>
      </c>
      <c r="B98" s="89" t="s">
        <v>417</v>
      </c>
      <c r="C98" s="47">
        <v>1120</v>
      </c>
    </row>
    <row r="99" spans="1:3">
      <c r="A99" s="89"/>
      <c r="B99" s="89"/>
      <c r="C99" s="47">
        <v>920</v>
      </c>
    </row>
    <row r="100" spans="1:3">
      <c r="A100" s="2" t="s">
        <v>418</v>
      </c>
      <c r="B100" s="49" t="s">
        <v>419</v>
      </c>
      <c r="C100" s="47">
        <v>160</v>
      </c>
    </row>
    <row r="101" spans="1:3">
      <c r="A101" s="2" t="s">
        <v>420</v>
      </c>
      <c r="B101" s="49" t="s">
        <v>421</v>
      </c>
      <c r="C101" s="47">
        <v>1900</v>
      </c>
    </row>
    <row r="102" spans="1:3">
      <c r="A102" s="2" t="s">
        <v>422</v>
      </c>
      <c r="B102" s="49" t="s">
        <v>423</v>
      </c>
      <c r="C102" s="47">
        <v>3300</v>
      </c>
    </row>
    <row r="103" spans="1:3">
      <c r="A103" s="2" t="s">
        <v>424</v>
      </c>
      <c r="B103" s="49" t="s">
        <v>425</v>
      </c>
      <c r="C103" s="47">
        <v>2695</v>
      </c>
    </row>
    <row r="104" spans="1:3">
      <c r="A104" s="46" t="s">
        <v>426</v>
      </c>
      <c r="B104" s="46" t="s">
        <v>427</v>
      </c>
      <c r="C104" s="51">
        <v>50</v>
      </c>
    </row>
    <row r="105" spans="1:3">
      <c r="A105" s="50" t="s">
        <v>428</v>
      </c>
      <c r="B105" s="49" t="s">
        <v>355</v>
      </c>
      <c r="C105" s="47">
        <v>100</v>
      </c>
    </row>
    <row r="106" spans="1:3">
      <c r="A106" s="50" t="s">
        <v>429</v>
      </c>
      <c r="B106" s="49" t="s">
        <v>430</v>
      </c>
      <c r="C106" s="52">
        <v>330</v>
      </c>
    </row>
    <row r="107" spans="1:3">
      <c r="A107" s="46" t="s">
        <v>431</v>
      </c>
      <c r="B107" s="46" t="s">
        <v>398</v>
      </c>
      <c r="C107" s="47">
        <v>1950</v>
      </c>
    </row>
    <row r="108" spans="1:3">
      <c r="A108" s="50" t="s">
        <v>432</v>
      </c>
      <c r="B108" s="50" t="s">
        <v>419</v>
      </c>
      <c r="C108" s="47">
        <v>160</v>
      </c>
    </row>
    <row r="109" spans="1:3">
      <c r="A109" s="50" t="s">
        <v>433</v>
      </c>
      <c r="B109" s="50" t="s">
        <v>434</v>
      </c>
      <c r="C109" s="47">
        <v>450</v>
      </c>
    </row>
    <row r="110" spans="1:3">
      <c r="A110" s="50" t="s">
        <v>435</v>
      </c>
      <c r="B110" s="50" t="s">
        <v>436</v>
      </c>
      <c r="C110" s="47">
        <v>60</v>
      </c>
    </row>
    <row r="111" spans="1:3">
      <c r="A111" s="46" t="s">
        <v>437</v>
      </c>
      <c r="B111" s="46" t="s">
        <v>438</v>
      </c>
      <c r="C111" s="51">
        <v>4671.6899999999996</v>
      </c>
    </row>
    <row r="112" spans="1:3">
      <c r="A112" s="50" t="s">
        <v>439</v>
      </c>
      <c r="B112" s="50" t="s">
        <v>440</v>
      </c>
      <c r="C112" s="47">
        <v>450</v>
      </c>
    </row>
    <row r="113" spans="1:3">
      <c r="A113" s="50" t="s">
        <v>441</v>
      </c>
      <c r="B113" s="50" t="s">
        <v>442</v>
      </c>
      <c r="C113" s="47">
        <v>360</v>
      </c>
    </row>
    <row r="114" spans="1:3">
      <c r="A114" s="50" t="s">
        <v>443</v>
      </c>
      <c r="B114" s="50" t="s">
        <v>444</v>
      </c>
      <c r="C114" s="47">
        <v>100</v>
      </c>
    </row>
    <row r="115" spans="1:3">
      <c r="A115" s="50" t="s">
        <v>445</v>
      </c>
      <c r="B115" s="50" t="s">
        <v>446</v>
      </c>
      <c r="C115" s="47">
        <v>220</v>
      </c>
    </row>
    <row r="116" spans="1:3">
      <c r="A116" s="50" t="s">
        <v>447</v>
      </c>
      <c r="B116" s="50" t="s">
        <v>423</v>
      </c>
      <c r="C116" s="47">
        <v>11600</v>
      </c>
    </row>
    <row r="117" spans="1:3">
      <c r="A117" s="2" t="s">
        <v>448</v>
      </c>
      <c r="B117" s="50" t="s">
        <v>449</v>
      </c>
      <c r="C117" s="47">
        <v>2190</v>
      </c>
    </row>
    <row r="118" spans="1:3">
      <c r="A118" s="50" t="s">
        <v>445</v>
      </c>
      <c r="B118" s="50" t="s">
        <v>450</v>
      </c>
      <c r="C118" s="47">
        <v>220</v>
      </c>
    </row>
    <row r="119" spans="1:3">
      <c r="A119" s="2" t="s">
        <v>451</v>
      </c>
      <c r="B119" s="50" t="s">
        <v>452</v>
      </c>
      <c r="C119" s="47">
        <v>260</v>
      </c>
    </row>
    <row r="120" spans="1:3">
      <c r="A120" s="2" t="s">
        <v>453</v>
      </c>
      <c r="B120" s="50" t="s">
        <v>454</v>
      </c>
      <c r="C120" s="47">
        <v>490.31</v>
      </c>
    </row>
    <row r="121" spans="1:3">
      <c r="A121" s="2" t="s">
        <v>455</v>
      </c>
      <c r="B121" s="50" t="s">
        <v>456</v>
      </c>
      <c r="C121" s="47">
        <v>3600</v>
      </c>
    </row>
    <row r="122" spans="1:3">
      <c r="A122" s="2" t="s">
        <v>455</v>
      </c>
      <c r="B122" s="50" t="s">
        <v>457</v>
      </c>
      <c r="C122" s="47">
        <v>3600</v>
      </c>
    </row>
    <row r="123" spans="1:3">
      <c r="A123" s="2" t="s">
        <v>455</v>
      </c>
      <c r="B123" s="50" t="s">
        <v>458</v>
      </c>
      <c r="C123" s="47">
        <v>3600</v>
      </c>
    </row>
    <row r="124" spans="1:3">
      <c r="A124" s="2" t="s">
        <v>455</v>
      </c>
      <c r="B124" s="50" t="s">
        <v>459</v>
      </c>
      <c r="C124" s="47">
        <v>3600</v>
      </c>
    </row>
    <row r="125" spans="1:3">
      <c r="A125" s="50" t="s">
        <v>460</v>
      </c>
      <c r="B125" s="50" t="s">
        <v>461</v>
      </c>
      <c r="C125" s="47">
        <v>1245.98</v>
      </c>
    </row>
    <row r="126" spans="1:3">
      <c r="A126" s="2" t="s">
        <v>462</v>
      </c>
      <c r="B126" s="50" t="s">
        <v>463</v>
      </c>
      <c r="C126" s="47">
        <v>3240</v>
      </c>
    </row>
    <row r="127" spans="1:3">
      <c r="A127" s="2" t="s">
        <v>464</v>
      </c>
      <c r="B127" s="50" t="s">
        <v>465</v>
      </c>
      <c r="C127" s="47">
        <v>2400</v>
      </c>
    </row>
    <row r="128" spans="1:3">
      <c r="A128" s="2" t="s">
        <v>466</v>
      </c>
      <c r="B128" s="50" t="s">
        <v>467</v>
      </c>
      <c r="C128" s="47">
        <v>2700</v>
      </c>
    </row>
    <row r="129" spans="1:3">
      <c r="A129" s="46" t="s">
        <v>468</v>
      </c>
      <c r="B129" s="50" t="s">
        <v>469</v>
      </c>
      <c r="C129" s="47">
        <v>450</v>
      </c>
    </row>
    <row r="130" spans="1:3">
      <c r="A130" s="46" t="s">
        <v>470</v>
      </c>
      <c r="B130" s="50" t="s">
        <v>351</v>
      </c>
      <c r="C130" s="47">
        <v>1052.1300000000001</v>
      </c>
    </row>
    <row r="131" spans="1:3">
      <c r="A131" s="46" t="s">
        <v>471</v>
      </c>
      <c r="B131" s="50" t="s">
        <v>398</v>
      </c>
      <c r="C131" s="47">
        <v>1600</v>
      </c>
    </row>
    <row r="132" spans="1:3">
      <c r="A132" s="46" t="s">
        <v>472</v>
      </c>
      <c r="B132" s="50" t="s">
        <v>473</v>
      </c>
      <c r="C132" s="47">
        <v>50</v>
      </c>
    </row>
    <row r="133" spans="1:3">
      <c r="A133" s="2" t="s">
        <v>412</v>
      </c>
      <c r="B133" s="50" t="s">
        <v>413</v>
      </c>
      <c r="C133" s="47">
        <v>168</v>
      </c>
    </row>
    <row r="134" spans="1:3">
      <c r="A134" s="2" t="s">
        <v>474</v>
      </c>
      <c r="B134" s="50" t="s">
        <v>475</v>
      </c>
      <c r="C134" s="53">
        <v>24940.080000000002</v>
      </c>
    </row>
  </sheetData>
  <mergeCells count="7">
    <mergeCell ref="A98:A99"/>
    <mergeCell ref="B98:B99"/>
    <mergeCell ref="A65:A66"/>
    <mergeCell ref="B65:B66"/>
    <mergeCell ref="A68:A69"/>
    <mergeCell ref="A76:A77"/>
    <mergeCell ref="B76:B7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16D1-1D44-49B7-83F3-E5027EF252B7}">
  <dimension ref="A1:S1888"/>
  <sheetViews>
    <sheetView topLeftCell="A747" workbookViewId="0">
      <selection activeCell="A26" sqref="A26"/>
    </sheetView>
  </sheetViews>
  <sheetFormatPr defaultColWidth="11.42578125" defaultRowHeight="15"/>
  <cols>
    <col min="1" max="1" width="80" customWidth="1"/>
    <col min="2" max="2" width="23.28515625" customWidth="1"/>
    <col min="3" max="3" width="25.42578125" customWidth="1"/>
    <col min="4" max="4" width="12.7109375" bestFit="1" customWidth="1"/>
  </cols>
  <sheetData>
    <row r="1" spans="1:4" s="1" customFormat="1">
      <c r="A1" s="1" t="s">
        <v>0</v>
      </c>
      <c r="B1" s="1" t="s">
        <v>1</v>
      </c>
      <c r="C1" s="1" t="s">
        <v>2</v>
      </c>
    </row>
    <row r="2" spans="1:4" s="1" customFormat="1"/>
    <row r="3" spans="1:4">
      <c r="A3" s="2" t="s">
        <v>476</v>
      </c>
      <c r="B3" s="2" t="s">
        <v>477</v>
      </c>
      <c r="C3" s="2">
        <v>3750</v>
      </c>
    </row>
    <row r="4" spans="1:4">
      <c r="A4" s="2" t="s">
        <v>478</v>
      </c>
      <c r="B4" s="2" t="s">
        <v>479</v>
      </c>
      <c r="C4" s="3">
        <v>6375</v>
      </c>
    </row>
    <row r="5" spans="1:4">
      <c r="A5" s="2"/>
      <c r="B5" s="2"/>
      <c r="C5" s="3"/>
    </row>
    <row r="6" spans="1:4">
      <c r="A6" s="8" t="s">
        <v>480</v>
      </c>
      <c r="B6" s="8" t="s">
        <v>481</v>
      </c>
      <c r="C6" s="8" t="s">
        <v>482</v>
      </c>
      <c r="D6" s="8"/>
    </row>
    <row r="7" spans="1:4">
      <c r="A7" s="8" t="s">
        <v>483</v>
      </c>
      <c r="B7" s="8" t="s">
        <v>484</v>
      </c>
      <c r="C7" s="8" t="s">
        <v>485</v>
      </c>
      <c r="D7" s="8"/>
    </row>
    <row r="8" spans="1:4">
      <c r="A8" s="8" t="s">
        <v>486</v>
      </c>
      <c r="B8" s="8" t="s">
        <v>487</v>
      </c>
      <c r="C8" s="8" t="s">
        <v>488</v>
      </c>
      <c r="D8" s="8"/>
    </row>
    <row r="9" spans="1:4">
      <c r="A9" s="8" t="s">
        <v>489</v>
      </c>
      <c r="B9" s="8" t="s">
        <v>481</v>
      </c>
      <c r="C9" s="8" t="s">
        <v>490</v>
      </c>
      <c r="D9" s="8"/>
    </row>
    <row r="10" spans="1:4">
      <c r="A10" s="8" t="s">
        <v>491</v>
      </c>
      <c r="B10" s="8" t="s">
        <v>492</v>
      </c>
      <c r="C10" s="8" t="s">
        <v>493</v>
      </c>
      <c r="D10" s="8"/>
    </row>
    <row r="11" spans="1:4">
      <c r="A11" s="8" t="s">
        <v>489</v>
      </c>
      <c r="B11" s="8" t="s">
        <v>481</v>
      </c>
      <c r="C11" s="8" t="s">
        <v>494</v>
      </c>
      <c r="D11" s="8"/>
    </row>
    <row r="12" spans="1:4">
      <c r="A12" s="8" t="s">
        <v>495</v>
      </c>
      <c r="B12" s="8" t="s">
        <v>496</v>
      </c>
      <c r="C12" s="8" t="s">
        <v>497</v>
      </c>
      <c r="D12" s="8"/>
    </row>
    <row r="14" spans="1:4">
      <c r="A14" s="9" t="s">
        <v>498</v>
      </c>
      <c r="B14" s="8" t="s">
        <v>499</v>
      </c>
      <c r="C14" s="8" t="s">
        <v>500</v>
      </c>
      <c r="D14" s="8"/>
    </row>
    <row r="15" spans="1:4">
      <c r="A15" s="8" t="s">
        <v>501</v>
      </c>
      <c r="B15" s="8" t="s">
        <v>502</v>
      </c>
      <c r="C15" s="8" t="s">
        <v>503</v>
      </c>
      <c r="D15" s="8"/>
    </row>
    <row r="16" spans="1:4">
      <c r="A16" s="8" t="s">
        <v>504</v>
      </c>
      <c r="B16" s="8" t="s">
        <v>505</v>
      </c>
      <c r="C16" s="8" t="s">
        <v>500</v>
      </c>
      <c r="D16" s="8"/>
    </row>
    <row r="17" spans="1:19">
      <c r="A17" s="8" t="s">
        <v>506</v>
      </c>
      <c r="B17" s="8" t="s">
        <v>507</v>
      </c>
      <c r="C17" s="8" t="s">
        <v>508</v>
      </c>
      <c r="D17" s="8"/>
    </row>
    <row r="19" spans="1:19">
      <c r="A19" s="14" t="s">
        <v>509</v>
      </c>
      <c r="B19" s="14" t="s">
        <v>510</v>
      </c>
      <c r="C19" s="14" t="s">
        <v>511</v>
      </c>
    </row>
    <row r="20" spans="1:19">
      <c r="A20" s="14" t="s">
        <v>512</v>
      </c>
      <c r="B20" s="14" t="s">
        <v>513</v>
      </c>
      <c r="C20" s="14" t="s">
        <v>514</v>
      </c>
    </row>
    <row r="22" spans="1:19">
      <c r="A22" s="21" t="s">
        <v>515</v>
      </c>
      <c r="B22" s="22" t="s">
        <v>516</v>
      </c>
      <c r="C22" s="22" t="s">
        <v>517</v>
      </c>
      <c r="D22" s="22" t="s">
        <v>243</v>
      </c>
      <c r="E22" s="22" t="s">
        <v>518</v>
      </c>
      <c r="F22" s="22" t="s">
        <v>519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1:19">
      <c r="A23" s="24" t="s">
        <v>520</v>
      </c>
      <c r="B23" s="25" t="s">
        <v>521</v>
      </c>
      <c r="C23" s="26">
        <v>70000</v>
      </c>
      <c r="D23" s="25" t="s">
        <v>243</v>
      </c>
      <c r="E23" s="25">
        <v>0.14000000000000001</v>
      </c>
      <c r="F23" s="27">
        <v>44197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spans="1:19">
      <c r="A24" s="24" t="s">
        <v>522</v>
      </c>
      <c r="B24" s="25" t="s">
        <v>523</v>
      </c>
      <c r="C24" s="26">
        <v>295000</v>
      </c>
      <c r="D24" s="25" t="s">
        <v>243</v>
      </c>
      <c r="E24" s="26">
        <v>3344.53</v>
      </c>
      <c r="F24" s="27">
        <v>44197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19">
      <c r="A25" s="24" t="s">
        <v>524</v>
      </c>
      <c r="B25" s="25" t="s">
        <v>525</v>
      </c>
      <c r="C25" s="26">
        <v>12000</v>
      </c>
      <c r="D25" s="25" t="s">
        <v>243</v>
      </c>
      <c r="E25" s="26">
        <v>2400</v>
      </c>
      <c r="F25" s="27">
        <v>44484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>
      <c r="A26" s="24" t="s">
        <v>526</v>
      </c>
      <c r="B26" s="25" t="s">
        <v>527</v>
      </c>
      <c r="C26" s="26">
        <v>64000</v>
      </c>
      <c r="D26" s="25" t="s">
        <v>243</v>
      </c>
      <c r="E26" s="26">
        <v>12800</v>
      </c>
      <c r="F26" s="27">
        <v>44356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>
      <c r="A27" s="28" t="s">
        <v>528</v>
      </c>
      <c r="B27" s="29" t="s">
        <v>529</v>
      </c>
      <c r="C27" s="30">
        <v>27000</v>
      </c>
      <c r="D27" s="29" t="s">
        <v>243</v>
      </c>
      <c r="E27" s="30">
        <v>5400</v>
      </c>
      <c r="F27" s="31">
        <v>44292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>
      <c r="A28" s="28" t="s">
        <v>243</v>
      </c>
      <c r="B28" s="29" t="s">
        <v>530</v>
      </c>
      <c r="C28" s="30">
        <v>7723803.8300000001</v>
      </c>
      <c r="D28" s="32">
        <v>7750803.8300000001</v>
      </c>
      <c r="E28" s="30">
        <v>614387.63</v>
      </c>
      <c r="F28" s="31">
        <v>44200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>
      <c r="A29" s="24" t="s">
        <v>531</v>
      </c>
      <c r="B29" s="25" t="s">
        <v>532</v>
      </c>
      <c r="C29" s="26">
        <v>2335.7800000000002</v>
      </c>
      <c r="D29" s="25" t="s">
        <v>243</v>
      </c>
      <c r="E29" s="25">
        <v>467.78</v>
      </c>
      <c r="F29" s="27">
        <v>44550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>
      <c r="A30" s="28" t="s">
        <v>533</v>
      </c>
      <c r="B30" s="29" t="s">
        <v>534</v>
      </c>
      <c r="C30" s="30">
        <v>9597.1200000000008</v>
      </c>
      <c r="D30" s="29" t="s">
        <v>243</v>
      </c>
      <c r="E30" s="30">
        <v>1920.12</v>
      </c>
      <c r="F30" s="31">
        <v>44551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>
      <c r="A31" s="28" t="s">
        <v>243</v>
      </c>
      <c r="B31" s="29" t="s">
        <v>535</v>
      </c>
      <c r="C31" s="30">
        <v>4000</v>
      </c>
      <c r="D31" s="32">
        <v>13597.12</v>
      </c>
      <c r="E31" s="30">
        <v>4000</v>
      </c>
      <c r="F31" s="31">
        <v>44274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>
      <c r="A32" s="24" t="s">
        <v>536</v>
      </c>
      <c r="B32" s="25" t="s">
        <v>537</v>
      </c>
      <c r="C32" s="26">
        <v>17000</v>
      </c>
      <c r="D32" s="25" t="s">
        <v>243</v>
      </c>
      <c r="E32" s="26">
        <v>3400</v>
      </c>
      <c r="F32" s="27">
        <v>44263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1:19">
      <c r="A33" s="24" t="s">
        <v>538</v>
      </c>
      <c r="B33" s="25" t="s">
        <v>539</v>
      </c>
      <c r="C33" s="26">
        <v>88000</v>
      </c>
      <c r="D33" s="25" t="s">
        <v>243</v>
      </c>
      <c r="E33" s="26">
        <v>17600</v>
      </c>
      <c r="F33" s="27">
        <v>44292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</row>
    <row r="34" spans="1:19">
      <c r="A34" s="24" t="s">
        <v>538</v>
      </c>
      <c r="B34" s="25" t="s">
        <v>540</v>
      </c>
      <c r="C34" s="26">
        <v>250000</v>
      </c>
      <c r="D34" s="25" t="s">
        <v>243</v>
      </c>
      <c r="E34" s="26">
        <v>50000</v>
      </c>
      <c r="F34" s="27">
        <v>44372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1:19">
      <c r="A35" s="24" t="s">
        <v>541</v>
      </c>
      <c r="B35" s="25" t="s">
        <v>542</v>
      </c>
      <c r="C35" s="26">
        <v>1843000</v>
      </c>
      <c r="D35" s="25" t="s">
        <v>243</v>
      </c>
      <c r="E35" s="26">
        <v>92150</v>
      </c>
      <c r="F35" s="27">
        <v>44200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19">
      <c r="A36" s="24" t="s">
        <v>541</v>
      </c>
      <c r="B36" s="25" t="s">
        <v>543</v>
      </c>
      <c r="C36" s="26">
        <v>42000</v>
      </c>
      <c r="D36" s="25" t="s">
        <v>243</v>
      </c>
      <c r="E36" s="26">
        <v>8400</v>
      </c>
      <c r="F36" s="27">
        <v>44281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1:19">
      <c r="A37" s="24" t="s">
        <v>544</v>
      </c>
      <c r="B37" s="25" t="s">
        <v>545</v>
      </c>
      <c r="C37" s="26">
        <v>6900</v>
      </c>
      <c r="D37" s="25" t="s">
        <v>243</v>
      </c>
      <c r="E37" s="26">
        <v>1380</v>
      </c>
      <c r="F37" s="27">
        <v>44274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1:19">
      <c r="A38" s="24" t="s">
        <v>546</v>
      </c>
      <c r="B38" s="25" t="s">
        <v>547</v>
      </c>
      <c r="C38" s="26">
        <v>50000</v>
      </c>
      <c r="D38" s="25" t="s">
        <v>243</v>
      </c>
      <c r="E38" s="26">
        <v>10000</v>
      </c>
      <c r="F38" s="27">
        <v>44377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1:19">
      <c r="A39" s="33" t="s">
        <v>548</v>
      </c>
      <c r="B39" s="25" t="s">
        <v>549</v>
      </c>
      <c r="C39" s="26">
        <v>110000</v>
      </c>
      <c r="D39" s="25" t="s">
        <v>243</v>
      </c>
      <c r="E39" s="25">
        <v>0</v>
      </c>
      <c r="F39" s="27">
        <v>44200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1:19">
      <c r="A40" s="33" t="s">
        <v>550</v>
      </c>
      <c r="B40" s="25" t="s">
        <v>551</v>
      </c>
      <c r="C40" s="26">
        <v>18000</v>
      </c>
      <c r="D40" s="25" t="s">
        <v>243</v>
      </c>
      <c r="E40" s="25">
        <v>0</v>
      </c>
      <c r="F40" s="27">
        <v>44200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1:19">
      <c r="A41" s="24" t="s">
        <v>552</v>
      </c>
      <c r="B41" s="25" t="s">
        <v>553</v>
      </c>
      <c r="C41" s="26">
        <v>73000</v>
      </c>
      <c r="D41" s="25" t="s">
        <v>243</v>
      </c>
      <c r="E41" s="25">
        <v>0</v>
      </c>
      <c r="F41" s="27">
        <v>44200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1:19">
      <c r="A42" s="34" t="s">
        <v>554</v>
      </c>
      <c r="B42" s="29" t="s">
        <v>555</v>
      </c>
      <c r="C42" s="30">
        <v>540000</v>
      </c>
      <c r="D42" s="29" t="s">
        <v>243</v>
      </c>
      <c r="E42" s="30">
        <v>108000</v>
      </c>
      <c r="F42" s="31">
        <v>44287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1:19">
      <c r="A43" s="34" t="s">
        <v>243</v>
      </c>
      <c r="B43" s="29" t="s">
        <v>556</v>
      </c>
      <c r="C43" s="30">
        <v>200000</v>
      </c>
      <c r="D43" s="32">
        <v>740000</v>
      </c>
      <c r="E43" s="30">
        <v>40000</v>
      </c>
      <c r="F43" s="31">
        <v>44495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1:19">
      <c r="A44" s="33" t="s">
        <v>557</v>
      </c>
      <c r="B44" s="25" t="s">
        <v>558</v>
      </c>
      <c r="C44" s="26">
        <v>161502</v>
      </c>
      <c r="D44" s="25" t="s">
        <v>243</v>
      </c>
      <c r="E44" s="26">
        <v>32301</v>
      </c>
      <c r="F44" s="27">
        <v>44292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1:19">
      <c r="A45" s="24" t="s">
        <v>559</v>
      </c>
      <c r="B45" s="25" t="s">
        <v>560</v>
      </c>
      <c r="C45" s="26">
        <v>80072</v>
      </c>
      <c r="D45" s="25" t="s">
        <v>243</v>
      </c>
      <c r="E45" s="26">
        <v>16015</v>
      </c>
      <c r="F45" s="27">
        <v>44263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1:19">
      <c r="A46" s="24" t="s">
        <v>561</v>
      </c>
      <c r="B46" s="25" t="s">
        <v>562</v>
      </c>
      <c r="C46" s="26">
        <v>134000</v>
      </c>
      <c r="D46" s="25" t="s">
        <v>243</v>
      </c>
      <c r="E46" s="25">
        <v>0</v>
      </c>
      <c r="F46" s="27">
        <v>44200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1:19">
      <c r="A47" s="24" t="s">
        <v>563</v>
      </c>
      <c r="B47" s="25" t="s">
        <v>564</v>
      </c>
      <c r="C47" s="26">
        <v>590000</v>
      </c>
      <c r="D47" s="25" t="s">
        <v>243</v>
      </c>
      <c r="E47" s="25">
        <v>0</v>
      </c>
      <c r="F47" s="27">
        <v>44281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1:19">
      <c r="A48" s="24" t="s">
        <v>565</v>
      </c>
      <c r="B48" s="25" t="s">
        <v>566</v>
      </c>
      <c r="C48" s="26">
        <v>1200</v>
      </c>
      <c r="D48" s="25" t="s">
        <v>243</v>
      </c>
      <c r="E48" s="25">
        <v>759.41</v>
      </c>
      <c r="F48" s="27">
        <v>44204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1:19">
      <c r="A49" s="28" t="s">
        <v>567</v>
      </c>
      <c r="B49" s="29" t="s">
        <v>568</v>
      </c>
      <c r="C49" s="30">
        <v>24500</v>
      </c>
      <c r="D49" s="29" t="s">
        <v>243</v>
      </c>
      <c r="E49" s="29">
        <v>0</v>
      </c>
      <c r="F49" s="31">
        <v>44204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pans="1:19">
      <c r="A50" s="28" t="s">
        <v>243</v>
      </c>
      <c r="B50" s="29" t="s">
        <v>569</v>
      </c>
      <c r="C50" s="30">
        <v>2900</v>
      </c>
      <c r="D50" s="29" t="s">
        <v>243</v>
      </c>
      <c r="E50" s="29">
        <v>120.63</v>
      </c>
      <c r="F50" s="31">
        <v>44204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1:19">
      <c r="A51" s="34" t="s">
        <v>243</v>
      </c>
      <c r="B51" s="29" t="s">
        <v>570</v>
      </c>
      <c r="C51" s="30">
        <v>34100</v>
      </c>
      <c r="D51" s="32">
        <v>61500</v>
      </c>
      <c r="E51" s="30">
        <v>10457.59</v>
      </c>
      <c r="F51" s="31">
        <v>44204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19">
      <c r="A52" s="33" t="s">
        <v>571</v>
      </c>
      <c r="B52" s="25" t="s">
        <v>572</v>
      </c>
      <c r="C52" s="26">
        <v>1700</v>
      </c>
      <c r="D52" s="25" t="s">
        <v>243</v>
      </c>
      <c r="E52" s="26">
        <v>1700</v>
      </c>
      <c r="F52" s="27">
        <v>44204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>
      <c r="A53" s="34" t="s">
        <v>573</v>
      </c>
      <c r="B53" s="29" t="s">
        <v>574</v>
      </c>
      <c r="C53" s="30">
        <v>12300</v>
      </c>
      <c r="D53" s="29" t="s">
        <v>243</v>
      </c>
      <c r="E53" s="30">
        <v>11868.62</v>
      </c>
      <c r="F53" s="31">
        <v>44204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>
      <c r="A54" s="34" t="s">
        <v>243</v>
      </c>
      <c r="B54" s="29" t="s">
        <v>575</v>
      </c>
      <c r="C54" s="30">
        <v>4100</v>
      </c>
      <c r="D54" s="29" t="s">
        <v>243</v>
      </c>
      <c r="E54" s="30">
        <v>1619.5</v>
      </c>
      <c r="F54" s="31">
        <v>44204</v>
      </c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>
      <c r="A55" s="34" t="s">
        <v>243</v>
      </c>
      <c r="B55" s="29" t="s">
        <v>576</v>
      </c>
      <c r="C55" s="30">
        <v>8200</v>
      </c>
      <c r="D55" s="32">
        <v>24600</v>
      </c>
      <c r="E55" s="30">
        <v>6686.65</v>
      </c>
      <c r="F55" s="31">
        <v>44204</v>
      </c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>
      <c r="A56" s="33" t="s">
        <v>577</v>
      </c>
      <c r="B56" s="25" t="s">
        <v>578</v>
      </c>
      <c r="C56" s="26">
        <v>1200</v>
      </c>
      <c r="D56" s="25" t="s">
        <v>243</v>
      </c>
      <c r="E56" s="25">
        <v>292.22000000000003</v>
      </c>
      <c r="F56" s="27">
        <v>44204</v>
      </c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>
      <c r="A57" s="33" t="s">
        <v>579</v>
      </c>
      <c r="B57" s="25" t="s">
        <v>580</v>
      </c>
      <c r="C57" s="25">
        <v>233.34</v>
      </c>
      <c r="D57" s="25" t="s">
        <v>243</v>
      </c>
      <c r="E57" s="25">
        <v>56.1</v>
      </c>
      <c r="F57" s="27">
        <v>44497</v>
      </c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>
      <c r="A58" s="33" t="s">
        <v>581</v>
      </c>
      <c r="B58" s="25" t="s">
        <v>582</v>
      </c>
      <c r="C58" s="26">
        <v>2600</v>
      </c>
      <c r="D58" s="25" t="s">
        <v>243</v>
      </c>
      <c r="E58" s="26">
        <v>1126.22</v>
      </c>
      <c r="F58" s="27">
        <v>44204</v>
      </c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>
      <c r="A59" s="24" t="s">
        <v>583</v>
      </c>
      <c r="B59" s="25" t="s">
        <v>584</v>
      </c>
      <c r="C59" s="26">
        <v>1300</v>
      </c>
      <c r="D59" s="25" t="s">
        <v>243</v>
      </c>
      <c r="E59" s="25">
        <v>131.76</v>
      </c>
      <c r="F59" s="27">
        <v>44204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>
      <c r="A60" s="24" t="s">
        <v>585</v>
      </c>
      <c r="B60" s="25" t="s">
        <v>586</v>
      </c>
      <c r="C60" s="26">
        <v>5100</v>
      </c>
      <c r="D60" s="25" t="s">
        <v>243</v>
      </c>
      <c r="E60" s="25">
        <v>165.48</v>
      </c>
      <c r="F60" s="27">
        <v>44204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>
      <c r="A61" s="33" t="s">
        <v>587</v>
      </c>
      <c r="B61" s="25" t="s">
        <v>588</v>
      </c>
      <c r="C61" s="26">
        <v>1222.25</v>
      </c>
      <c r="D61" s="25" t="s">
        <v>243</v>
      </c>
      <c r="E61" s="25">
        <v>175.75</v>
      </c>
      <c r="F61" s="27">
        <v>44403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>
      <c r="A62" s="33" t="s">
        <v>589</v>
      </c>
      <c r="B62" s="25" t="s">
        <v>590</v>
      </c>
      <c r="C62" s="26">
        <v>3100</v>
      </c>
      <c r="D62" s="25" t="s">
        <v>243</v>
      </c>
      <c r="E62" s="26">
        <v>3100</v>
      </c>
      <c r="F62" s="27">
        <v>44204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>
      <c r="A63" s="33" t="s">
        <v>591</v>
      </c>
      <c r="B63" s="25" t="s">
        <v>592</v>
      </c>
      <c r="C63" s="26">
        <v>13200</v>
      </c>
      <c r="D63" s="25" t="s">
        <v>243</v>
      </c>
      <c r="E63" s="25">
        <v>257.99</v>
      </c>
      <c r="F63" s="27">
        <v>44204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>
      <c r="A64" s="24" t="s">
        <v>593</v>
      </c>
      <c r="B64" s="25" t="s">
        <v>594</v>
      </c>
      <c r="C64" s="26">
        <v>12300</v>
      </c>
      <c r="D64" s="25" t="s">
        <v>243</v>
      </c>
      <c r="E64" s="26">
        <v>8852.8700000000008</v>
      </c>
      <c r="F64" s="27">
        <v>44204</v>
      </c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>
      <c r="A65" s="24" t="s">
        <v>563</v>
      </c>
      <c r="B65" s="25" t="s">
        <v>595</v>
      </c>
      <c r="C65" s="26">
        <v>9799000</v>
      </c>
      <c r="D65" s="25" t="s">
        <v>243</v>
      </c>
      <c r="E65" s="26">
        <v>393000</v>
      </c>
      <c r="F65" s="27">
        <v>44200</v>
      </c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>
      <c r="A66" s="33" t="s">
        <v>554</v>
      </c>
      <c r="B66" s="25" t="s">
        <v>596</v>
      </c>
      <c r="C66" s="26">
        <v>6000</v>
      </c>
      <c r="D66" s="25" t="s">
        <v>243</v>
      </c>
      <c r="E66" s="26">
        <v>1200</v>
      </c>
      <c r="F66" s="27">
        <v>44557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>
      <c r="A67" s="24" t="s">
        <v>573</v>
      </c>
      <c r="B67" s="25" t="s">
        <v>597</v>
      </c>
      <c r="C67" s="25">
        <v>607.12</v>
      </c>
      <c r="D67" s="25" t="s">
        <v>243</v>
      </c>
      <c r="E67" s="25">
        <v>0</v>
      </c>
      <c r="F67" s="27">
        <v>44279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>
      <c r="A68" s="34" t="s">
        <v>598</v>
      </c>
      <c r="B68" s="29" t="s">
        <v>599</v>
      </c>
      <c r="C68" s="30">
        <v>44155000</v>
      </c>
      <c r="D68" s="29" t="s">
        <v>243</v>
      </c>
      <c r="E68" s="29">
        <v>0</v>
      </c>
      <c r="F68" s="31">
        <v>44200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>
      <c r="A69" s="34" t="s">
        <v>243</v>
      </c>
      <c r="B69" s="29" t="s">
        <v>599</v>
      </c>
      <c r="C69" s="30">
        <v>2420000</v>
      </c>
      <c r="D69" s="29" t="s">
        <v>243</v>
      </c>
      <c r="E69" s="29">
        <v>0</v>
      </c>
      <c r="F69" s="31">
        <v>44200</v>
      </c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9">
      <c r="A70" s="34" t="s">
        <v>598</v>
      </c>
      <c r="B70" s="29" t="s">
        <v>599</v>
      </c>
      <c r="C70" s="30">
        <v>2693000</v>
      </c>
      <c r="D70" s="32">
        <v>49268000</v>
      </c>
      <c r="E70" s="29">
        <v>0</v>
      </c>
      <c r="F70" s="31">
        <v>44200</v>
      </c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>
      <c r="A71" s="33" t="s">
        <v>600</v>
      </c>
      <c r="B71" s="25" t="s">
        <v>601</v>
      </c>
      <c r="C71" s="26">
        <v>119000</v>
      </c>
      <c r="D71" s="25" t="s">
        <v>243</v>
      </c>
      <c r="E71" s="26">
        <v>12278</v>
      </c>
      <c r="F71" s="27">
        <v>44200</v>
      </c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>
      <c r="A72" s="33" t="s">
        <v>602</v>
      </c>
      <c r="B72" s="25" t="s">
        <v>603</v>
      </c>
      <c r="C72" s="26">
        <v>2000</v>
      </c>
      <c r="D72" s="25" t="s">
        <v>243</v>
      </c>
      <c r="E72" s="26">
        <v>2000</v>
      </c>
      <c r="F72" s="27">
        <v>44550</v>
      </c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>
      <c r="A73" s="34" t="s">
        <v>604</v>
      </c>
      <c r="B73" s="29" t="s">
        <v>605</v>
      </c>
      <c r="C73" s="30">
        <v>471620.17</v>
      </c>
      <c r="D73" s="29" t="s">
        <v>243</v>
      </c>
      <c r="E73" s="29">
        <v>0</v>
      </c>
      <c r="F73" s="31">
        <v>44200</v>
      </c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>
      <c r="A74" s="34" t="s">
        <v>604</v>
      </c>
      <c r="B74" s="29" t="s">
        <v>606</v>
      </c>
      <c r="C74" s="30">
        <v>1225879.83</v>
      </c>
      <c r="D74" s="32">
        <v>1697500</v>
      </c>
      <c r="E74" s="29">
        <v>0</v>
      </c>
      <c r="F74" s="31">
        <v>44200</v>
      </c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>
      <c r="A75" s="33" t="s">
        <v>607</v>
      </c>
      <c r="B75" s="25" t="s">
        <v>608</v>
      </c>
      <c r="C75" s="26">
        <v>8104.72</v>
      </c>
      <c r="D75" s="25" t="s">
        <v>243</v>
      </c>
      <c r="E75" s="25">
        <v>131</v>
      </c>
      <c r="F75" s="27">
        <v>44553</v>
      </c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>
      <c r="A76" s="33" t="s">
        <v>609</v>
      </c>
      <c r="B76" s="25" t="s">
        <v>610</v>
      </c>
      <c r="C76" s="26">
        <v>9512.64</v>
      </c>
      <c r="D76" s="25" t="s">
        <v>243</v>
      </c>
      <c r="E76" s="26">
        <v>9512.64</v>
      </c>
      <c r="F76" s="27">
        <v>44557</v>
      </c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>
      <c r="A77" s="33" t="s">
        <v>611</v>
      </c>
      <c r="B77" s="25" t="s">
        <v>612</v>
      </c>
      <c r="C77" s="26">
        <v>32462.5</v>
      </c>
      <c r="D77" s="25" t="s">
        <v>243</v>
      </c>
      <c r="E77" s="26">
        <v>32462.5</v>
      </c>
      <c r="F77" s="27">
        <v>44547</v>
      </c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>
      <c r="A78" s="33" t="s">
        <v>613</v>
      </c>
      <c r="B78" s="25" t="s">
        <v>614</v>
      </c>
      <c r="C78" s="26">
        <v>31339</v>
      </c>
      <c r="D78" s="25" t="s">
        <v>243</v>
      </c>
      <c r="E78" s="26">
        <v>31339</v>
      </c>
      <c r="F78" s="27">
        <v>44551</v>
      </c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>
      <c r="A79" s="33" t="s">
        <v>615</v>
      </c>
      <c r="B79" s="25" t="s">
        <v>616</v>
      </c>
      <c r="C79" s="26">
        <v>5152.92</v>
      </c>
      <c r="D79" s="25" t="s">
        <v>243</v>
      </c>
      <c r="E79" s="25">
        <v>0</v>
      </c>
      <c r="F79" s="27">
        <v>44553</v>
      </c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>
      <c r="A80" s="34" t="s">
        <v>617</v>
      </c>
      <c r="B80" s="29" t="s">
        <v>618</v>
      </c>
      <c r="C80" s="30">
        <v>75383</v>
      </c>
      <c r="D80" s="29" t="s">
        <v>243</v>
      </c>
      <c r="E80" s="30">
        <v>75383</v>
      </c>
      <c r="F80" s="31">
        <v>44540</v>
      </c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1:19">
      <c r="A81" s="28" t="s">
        <v>243</v>
      </c>
      <c r="B81" s="29" t="s">
        <v>619</v>
      </c>
      <c r="C81" s="30">
        <v>1180000</v>
      </c>
      <c r="D81" s="29" t="s">
        <v>243</v>
      </c>
      <c r="E81" s="30">
        <v>25303.01</v>
      </c>
      <c r="F81" s="31">
        <v>44197</v>
      </c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1:19">
      <c r="A82" s="28" t="s">
        <v>243</v>
      </c>
      <c r="B82" s="29" t="s">
        <v>620</v>
      </c>
      <c r="C82" s="30">
        <v>4900000</v>
      </c>
      <c r="D82" s="29" t="s">
        <v>243</v>
      </c>
      <c r="E82" s="30">
        <v>140235.12</v>
      </c>
      <c r="F82" s="31">
        <v>44197</v>
      </c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1:19">
      <c r="A83" s="28" t="s">
        <v>243</v>
      </c>
      <c r="B83" s="29" t="s">
        <v>621</v>
      </c>
      <c r="C83" s="30">
        <v>18590.38</v>
      </c>
      <c r="D83" s="29" t="s">
        <v>243</v>
      </c>
      <c r="E83" s="29">
        <v>0</v>
      </c>
      <c r="F83" s="31">
        <v>44197</v>
      </c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1:19">
      <c r="A84" s="34" t="s">
        <v>243</v>
      </c>
      <c r="B84" s="29" t="s">
        <v>622</v>
      </c>
      <c r="C84" s="30">
        <v>4500</v>
      </c>
      <c r="D84" s="29" t="s">
        <v>243</v>
      </c>
      <c r="E84" s="30">
        <v>2138.04</v>
      </c>
      <c r="F84" s="31">
        <v>44197</v>
      </c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1:19">
      <c r="A85" s="34" t="s">
        <v>243</v>
      </c>
      <c r="B85" s="29" t="s">
        <v>623</v>
      </c>
      <c r="C85" s="30">
        <v>14700</v>
      </c>
      <c r="D85" s="32">
        <v>6193173.3799999999</v>
      </c>
      <c r="E85" s="30">
        <v>5280.17</v>
      </c>
      <c r="F85" s="31">
        <v>44197</v>
      </c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1:19">
      <c r="A86" s="33" t="s">
        <v>522</v>
      </c>
      <c r="B86" s="25" t="s">
        <v>523</v>
      </c>
      <c r="C86" s="26">
        <v>535000</v>
      </c>
      <c r="D86" s="25" t="s">
        <v>243</v>
      </c>
      <c r="E86" s="25">
        <v>0</v>
      </c>
      <c r="F86" s="27">
        <v>44197</v>
      </c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1:19">
      <c r="A87" s="28" t="s">
        <v>624</v>
      </c>
      <c r="B87" s="29" t="s">
        <v>625</v>
      </c>
      <c r="C87" s="30">
        <v>639000</v>
      </c>
      <c r="D87" s="29" t="s">
        <v>243</v>
      </c>
      <c r="E87" s="29">
        <v>171.71</v>
      </c>
      <c r="F87" s="31">
        <v>44211</v>
      </c>
      <c r="G87" s="35" t="s">
        <v>243</v>
      </c>
      <c r="H87" s="35" t="s">
        <v>243</v>
      </c>
      <c r="I87" s="35" t="s">
        <v>243</v>
      </c>
      <c r="J87" s="35" t="s">
        <v>243</v>
      </c>
      <c r="K87" s="35" t="s">
        <v>243</v>
      </c>
      <c r="L87" s="35" t="s">
        <v>243</v>
      </c>
      <c r="M87" s="35" t="s">
        <v>243</v>
      </c>
      <c r="N87" s="35" t="s">
        <v>243</v>
      </c>
      <c r="O87" s="35" t="s">
        <v>243</v>
      </c>
      <c r="P87" s="35" t="s">
        <v>243</v>
      </c>
      <c r="Q87" s="35" t="s">
        <v>243</v>
      </c>
      <c r="R87" s="35" t="s">
        <v>243</v>
      </c>
      <c r="S87" s="35" t="s">
        <v>243</v>
      </c>
    </row>
    <row r="88" spans="1:19">
      <c r="A88" s="28" t="s">
        <v>243</v>
      </c>
      <c r="B88" s="29" t="s">
        <v>626</v>
      </c>
      <c r="C88" s="30">
        <v>15400000</v>
      </c>
      <c r="D88" s="29" t="s">
        <v>243</v>
      </c>
      <c r="E88" s="30">
        <v>256821.93</v>
      </c>
      <c r="F88" s="31">
        <v>44197</v>
      </c>
      <c r="G88" s="35" t="s">
        <v>243</v>
      </c>
      <c r="H88" s="35" t="s">
        <v>243</v>
      </c>
      <c r="I88" s="35" t="s">
        <v>243</v>
      </c>
      <c r="J88" s="35" t="s">
        <v>243</v>
      </c>
      <c r="K88" s="35" t="s">
        <v>243</v>
      </c>
      <c r="L88" s="35" t="s">
        <v>243</v>
      </c>
      <c r="M88" s="35" t="s">
        <v>243</v>
      </c>
      <c r="N88" s="35" t="s">
        <v>243</v>
      </c>
      <c r="O88" s="35" t="s">
        <v>243</v>
      </c>
      <c r="P88" s="35" t="s">
        <v>243</v>
      </c>
      <c r="Q88" s="35" t="s">
        <v>243</v>
      </c>
      <c r="R88" s="35" t="s">
        <v>243</v>
      </c>
      <c r="S88" s="35" t="s">
        <v>243</v>
      </c>
    </row>
    <row r="89" spans="1:19">
      <c r="A89" s="34" t="s">
        <v>243</v>
      </c>
      <c r="B89" s="29" t="s">
        <v>627</v>
      </c>
      <c r="C89" s="30">
        <v>1595000</v>
      </c>
      <c r="D89" s="29" t="s">
        <v>243</v>
      </c>
      <c r="E89" s="30">
        <v>27990.880000000001</v>
      </c>
      <c r="F89" s="31">
        <v>44197</v>
      </c>
      <c r="G89" s="35" t="s">
        <v>243</v>
      </c>
      <c r="H89" s="35" t="s">
        <v>243</v>
      </c>
      <c r="I89" s="35" t="s">
        <v>243</v>
      </c>
      <c r="J89" s="35" t="s">
        <v>243</v>
      </c>
      <c r="K89" s="35" t="s">
        <v>243</v>
      </c>
      <c r="L89" s="35" t="s">
        <v>243</v>
      </c>
      <c r="M89" s="35" t="s">
        <v>243</v>
      </c>
      <c r="N89" s="35" t="s">
        <v>243</v>
      </c>
      <c r="O89" s="35" t="s">
        <v>243</v>
      </c>
      <c r="P89" s="35" t="s">
        <v>243</v>
      </c>
      <c r="Q89" s="35" t="s">
        <v>243</v>
      </c>
      <c r="R89" s="35" t="s">
        <v>243</v>
      </c>
      <c r="S89" s="35" t="s">
        <v>243</v>
      </c>
    </row>
    <row r="90" spans="1:19">
      <c r="A90" s="28" t="s">
        <v>243</v>
      </c>
      <c r="B90" s="29" t="s">
        <v>628</v>
      </c>
      <c r="C90" s="30">
        <v>10000</v>
      </c>
      <c r="D90" s="29" t="s">
        <v>243</v>
      </c>
      <c r="E90" s="30">
        <v>5556.1</v>
      </c>
      <c r="F90" s="31">
        <v>44216</v>
      </c>
      <c r="G90" s="35" t="s">
        <v>243</v>
      </c>
      <c r="H90" s="35" t="s">
        <v>243</v>
      </c>
      <c r="I90" s="35" t="s">
        <v>243</v>
      </c>
      <c r="J90" s="35" t="s">
        <v>243</v>
      </c>
      <c r="K90" s="35" t="s">
        <v>243</v>
      </c>
      <c r="L90" s="35" t="s">
        <v>243</v>
      </c>
      <c r="M90" s="35" t="s">
        <v>243</v>
      </c>
      <c r="N90" s="35" t="s">
        <v>243</v>
      </c>
      <c r="O90" s="35" t="s">
        <v>243</v>
      </c>
      <c r="P90" s="35" t="s">
        <v>243</v>
      </c>
      <c r="Q90" s="35" t="s">
        <v>243</v>
      </c>
      <c r="R90" s="35" t="s">
        <v>243</v>
      </c>
      <c r="S90" s="35" t="s">
        <v>243</v>
      </c>
    </row>
    <row r="91" spans="1:19">
      <c r="A91" s="34" t="s">
        <v>243</v>
      </c>
      <c r="B91" s="29" t="s">
        <v>629</v>
      </c>
      <c r="C91" s="30">
        <v>1400000</v>
      </c>
      <c r="D91" s="29" t="s">
        <v>243</v>
      </c>
      <c r="E91" s="30">
        <v>231875.74</v>
      </c>
      <c r="F91" s="31">
        <v>44236</v>
      </c>
      <c r="G91" s="35" t="s">
        <v>243</v>
      </c>
      <c r="H91" s="35" t="s">
        <v>243</v>
      </c>
      <c r="I91" s="35" t="s">
        <v>243</v>
      </c>
      <c r="J91" s="35" t="s">
        <v>243</v>
      </c>
      <c r="K91" s="35" t="s">
        <v>243</v>
      </c>
      <c r="L91" s="35" t="s">
        <v>243</v>
      </c>
      <c r="M91" s="35" t="s">
        <v>243</v>
      </c>
      <c r="N91" s="35" t="s">
        <v>243</v>
      </c>
      <c r="O91" s="35" t="s">
        <v>243</v>
      </c>
      <c r="P91" s="35" t="s">
        <v>243</v>
      </c>
      <c r="Q91" s="35" t="s">
        <v>243</v>
      </c>
      <c r="R91" s="35" t="s">
        <v>243</v>
      </c>
      <c r="S91" s="35" t="s">
        <v>243</v>
      </c>
    </row>
    <row r="92" spans="1:19">
      <c r="A92" s="34" t="s">
        <v>243</v>
      </c>
      <c r="B92" s="29" t="s">
        <v>630</v>
      </c>
      <c r="C92" s="30">
        <v>2700</v>
      </c>
      <c r="D92" s="32">
        <v>19046700</v>
      </c>
      <c r="E92" s="30">
        <v>1350</v>
      </c>
      <c r="F92" s="31">
        <v>44361</v>
      </c>
      <c r="G92" s="35" t="s">
        <v>243</v>
      </c>
      <c r="H92" s="35" t="s">
        <v>243</v>
      </c>
      <c r="I92" s="35" t="s">
        <v>243</v>
      </c>
      <c r="J92" s="35" t="s">
        <v>243</v>
      </c>
      <c r="K92" s="35" t="s">
        <v>243</v>
      </c>
      <c r="L92" s="35" t="s">
        <v>243</v>
      </c>
      <c r="M92" s="35" t="s">
        <v>243</v>
      </c>
      <c r="N92" s="35" t="s">
        <v>243</v>
      </c>
      <c r="O92" s="35" t="s">
        <v>243</v>
      </c>
      <c r="P92" s="35" t="s">
        <v>243</v>
      </c>
      <c r="Q92" s="35" t="s">
        <v>243</v>
      </c>
      <c r="R92" s="35" t="s">
        <v>243</v>
      </c>
      <c r="S92" s="35" t="s">
        <v>243</v>
      </c>
    </row>
    <row r="93" spans="1:19">
      <c r="A93" s="33" t="s">
        <v>631</v>
      </c>
      <c r="B93" s="25" t="s">
        <v>632</v>
      </c>
      <c r="C93" s="26">
        <v>70000</v>
      </c>
      <c r="D93" s="25" t="s">
        <v>243</v>
      </c>
      <c r="E93" s="26">
        <v>2340.83</v>
      </c>
      <c r="F93" s="27">
        <v>44209</v>
      </c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1:19">
      <c r="A94" s="33" t="s">
        <v>633</v>
      </c>
      <c r="B94" s="25" t="s">
        <v>634</v>
      </c>
      <c r="C94" s="26">
        <v>20000</v>
      </c>
      <c r="D94" s="25" t="s">
        <v>243</v>
      </c>
      <c r="E94" s="26">
        <v>20000</v>
      </c>
      <c r="F94" s="27">
        <v>44432</v>
      </c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1:19">
      <c r="A95" s="33" t="s">
        <v>635</v>
      </c>
      <c r="B95" s="25" t="s">
        <v>636</v>
      </c>
      <c r="C95" s="26">
        <v>7792.4</v>
      </c>
      <c r="D95" s="25" t="s">
        <v>243</v>
      </c>
      <c r="E95" s="25">
        <v>0</v>
      </c>
      <c r="F95" s="27">
        <v>44337</v>
      </c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spans="1:19">
      <c r="A96" s="24" t="s">
        <v>567</v>
      </c>
      <c r="B96" s="25" t="s">
        <v>637</v>
      </c>
      <c r="C96" s="26">
        <v>1902.12</v>
      </c>
      <c r="D96" s="25" t="s">
        <v>243</v>
      </c>
      <c r="E96" s="26">
        <v>1902.12</v>
      </c>
      <c r="F96" s="27">
        <v>44335</v>
      </c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pans="1:19">
      <c r="A97" s="24" t="s">
        <v>638</v>
      </c>
      <c r="B97" s="25" t="s">
        <v>639</v>
      </c>
      <c r="C97" s="26">
        <v>5000</v>
      </c>
      <c r="D97" s="25" t="s">
        <v>243</v>
      </c>
      <c r="E97" s="26">
        <v>3111.67</v>
      </c>
      <c r="F97" s="27">
        <v>44214</v>
      </c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1:19">
      <c r="A98" s="24" t="s">
        <v>640</v>
      </c>
      <c r="B98" s="25" t="s">
        <v>641</v>
      </c>
      <c r="C98" s="26">
        <v>28507.599999999999</v>
      </c>
      <c r="D98" s="25" t="s">
        <v>243</v>
      </c>
      <c r="E98" s="25">
        <v>0</v>
      </c>
      <c r="F98" s="27">
        <v>44309</v>
      </c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1:19">
      <c r="A99" s="24" t="s">
        <v>642</v>
      </c>
      <c r="B99" s="25" t="s">
        <v>643</v>
      </c>
      <c r="C99" s="26">
        <v>7132.95</v>
      </c>
      <c r="D99" s="25" t="s">
        <v>243</v>
      </c>
      <c r="E99" s="26">
        <v>7132.95</v>
      </c>
      <c r="F99" s="27">
        <v>44326</v>
      </c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1:19">
      <c r="A100" s="24" t="s">
        <v>644</v>
      </c>
      <c r="B100" s="25" t="s">
        <v>645</v>
      </c>
      <c r="C100" s="26">
        <v>26407.040000000001</v>
      </c>
      <c r="D100" s="25" t="s">
        <v>243</v>
      </c>
      <c r="E100" s="26">
        <v>17514.169999999998</v>
      </c>
      <c r="F100" s="27">
        <v>44516</v>
      </c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1:19">
      <c r="A101" s="24" t="s">
        <v>646</v>
      </c>
      <c r="B101" s="25" t="s">
        <v>647</v>
      </c>
      <c r="C101" s="25">
        <v>864.16</v>
      </c>
      <c r="D101" s="25" t="s">
        <v>243</v>
      </c>
      <c r="E101" s="25">
        <v>864.16</v>
      </c>
      <c r="F101" s="27">
        <v>44547</v>
      </c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spans="1:19">
      <c r="A102" s="24" t="s">
        <v>648</v>
      </c>
      <c r="B102" s="25" t="s">
        <v>649</v>
      </c>
      <c r="C102" s="26">
        <v>6823.15</v>
      </c>
      <c r="D102" s="25" t="s">
        <v>243</v>
      </c>
      <c r="E102" s="26">
        <v>6823.15</v>
      </c>
      <c r="F102" s="27">
        <v>44497</v>
      </c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</row>
    <row r="103" spans="1:19">
      <c r="A103" s="28" t="s">
        <v>650</v>
      </c>
      <c r="B103" s="29" t="s">
        <v>651</v>
      </c>
      <c r="C103" s="30">
        <v>1871.45</v>
      </c>
      <c r="D103" s="29" t="s">
        <v>243</v>
      </c>
      <c r="E103" s="29">
        <v>0</v>
      </c>
      <c r="F103" s="31">
        <v>44243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spans="1:19">
      <c r="A104" s="28" t="s">
        <v>243</v>
      </c>
      <c r="B104" s="29" t="s">
        <v>652</v>
      </c>
      <c r="C104" s="30">
        <v>1616.22</v>
      </c>
      <c r="D104" s="32">
        <v>3487.67</v>
      </c>
      <c r="E104" s="29">
        <v>0</v>
      </c>
      <c r="F104" s="31">
        <v>44243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</row>
    <row r="105" spans="1:19">
      <c r="A105" s="24" t="s">
        <v>653</v>
      </c>
      <c r="B105" s="25" t="s">
        <v>654</v>
      </c>
      <c r="C105" s="26">
        <v>5347.56</v>
      </c>
      <c r="D105" s="25" t="s">
        <v>243</v>
      </c>
      <c r="E105" s="26">
        <v>5347.56</v>
      </c>
      <c r="F105" s="27">
        <v>44214</v>
      </c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  <row r="106" spans="1:19">
      <c r="A106" s="24" t="s">
        <v>655</v>
      </c>
      <c r="B106" s="25" t="s">
        <v>656</v>
      </c>
      <c r="C106" s="26">
        <v>30000</v>
      </c>
      <c r="D106" s="25" t="s">
        <v>243</v>
      </c>
      <c r="E106" s="25">
        <v>268</v>
      </c>
      <c r="F106" s="27">
        <v>44214</v>
      </c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</row>
    <row r="107" spans="1:19">
      <c r="A107" s="24" t="s">
        <v>657</v>
      </c>
      <c r="B107" s="25" t="s">
        <v>658</v>
      </c>
      <c r="C107" s="26">
        <v>2300</v>
      </c>
      <c r="D107" s="25" t="s">
        <v>243</v>
      </c>
      <c r="E107" s="26">
        <v>1002.5</v>
      </c>
      <c r="F107" s="27">
        <v>44459</v>
      </c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</row>
    <row r="108" spans="1:19">
      <c r="A108" s="24" t="s">
        <v>659</v>
      </c>
      <c r="B108" s="25" t="s">
        <v>660</v>
      </c>
      <c r="C108" s="26">
        <v>13431</v>
      </c>
      <c r="D108" s="25" t="s">
        <v>243</v>
      </c>
      <c r="E108" s="26">
        <v>13431</v>
      </c>
      <c r="F108" s="27">
        <v>44424</v>
      </c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</row>
    <row r="109" spans="1:19">
      <c r="A109" s="28" t="s">
        <v>661</v>
      </c>
      <c r="B109" s="29" t="s">
        <v>662</v>
      </c>
      <c r="C109" s="30">
        <v>88500</v>
      </c>
      <c r="D109" s="29" t="s">
        <v>243</v>
      </c>
      <c r="E109" s="30">
        <v>77802.009999999995</v>
      </c>
      <c r="F109" s="31">
        <v>44210</v>
      </c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</row>
    <row r="110" spans="1:19">
      <c r="A110" s="28" t="s">
        <v>243</v>
      </c>
      <c r="B110" s="29" t="s">
        <v>663</v>
      </c>
      <c r="C110" s="30">
        <v>200000</v>
      </c>
      <c r="D110" s="29" t="s">
        <v>243</v>
      </c>
      <c r="E110" s="30">
        <v>128665.8</v>
      </c>
      <c r="F110" s="31">
        <v>44216</v>
      </c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</row>
    <row r="111" spans="1:19">
      <c r="A111" s="24" t="s">
        <v>664</v>
      </c>
      <c r="B111" s="25" t="s">
        <v>665</v>
      </c>
      <c r="C111" s="26">
        <v>30671.08</v>
      </c>
      <c r="D111" s="25" t="s">
        <v>243</v>
      </c>
      <c r="E111" s="25">
        <v>0</v>
      </c>
      <c r="F111" s="27">
        <v>44379</v>
      </c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</row>
    <row r="112" spans="1:19">
      <c r="A112" s="24" t="s">
        <v>666</v>
      </c>
      <c r="B112" s="25" t="s">
        <v>667</v>
      </c>
      <c r="C112" s="26">
        <v>1645.38</v>
      </c>
      <c r="D112" s="25" t="s">
        <v>243</v>
      </c>
      <c r="E112" s="25">
        <v>0</v>
      </c>
      <c r="F112" s="27">
        <v>44391</v>
      </c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</row>
    <row r="113" spans="1:19">
      <c r="A113" s="24" t="s">
        <v>668</v>
      </c>
      <c r="B113" s="25" t="s">
        <v>669</v>
      </c>
      <c r="C113" s="26">
        <v>8954</v>
      </c>
      <c r="D113" s="25" t="s">
        <v>243</v>
      </c>
      <c r="E113" s="26">
        <v>1240.25</v>
      </c>
      <c r="F113" s="27">
        <v>44204</v>
      </c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</row>
    <row r="114" spans="1:19">
      <c r="A114" s="34" t="s">
        <v>670</v>
      </c>
      <c r="B114" s="29" t="s">
        <v>671</v>
      </c>
      <c r="C114" s="30">
        <v>5808</v>
      </c>
      <c r="D114" s="29" t="s">
        <v>243</v>
      </c>
      <c r="E114" s="29">
        <v>0</v>
      </c>
      <c r="F114" s="31">
        <v>44200</v>
      </c>
      <c r="G114" s="35" t="s">
        <v>243</v>
      </c>
      <c r="H114" s="35" t="s">
        <v>243</v>
      </c>
      <c r="I114" s="35" t="s">
        <v>243</v>
      </c>
      <c r="J114" s="35" t="s">
        <v>243</v>
      </c>
      <c r="K114" s="35" t="s">
        <v>243</v>
      </c>
      <c r="L114" s="35" t="s">
        <v>243</v>
      </c>
      <c r="M114" s="35" t="s">
        <v>243</v>
      </c>
      <c r="N114" s="35" t="s">
        <v>243</v>
      </c>
      <c r="O114" s="35" t="s">
        <v>243</v>
      </c>
      <c r="P114" s="35" t="s">
        <v>243</v>
      </c>
      <c r="Q114" s="35" t="s">
        <v>243</v>
      </c>
      <c r="R114" s="35" t="s">
        <v>243</v>
      </c>
      <c r="S114" s="35" t="s">
        <v>243</v>
      </c>
    </row>
    <row r="115" spans="1:19">
      <c r="A115" s="28" t="s">
        <v>243</v>
      </c>
      <c r="B115" s="29" t="s">
        <v>672</v>
      </c>
      <c r="C115" s="30">
        <v>6905.65</v>
      </c>
      <c r="D115" s="29" t="s">
        <v>243</v>
      </c>
      <c r="E115" s="29">
        <v>0</v>
      </c>
      <c r="F115" s="31">
        <v>44200</v>
      </c>
      <c r="G115" s="35" t="s">
        <v>243</v>
      </c>
      <c r="H115" s="35" t="s">
        <v>243</v>
      </c>
      <c r="I115" s="35" t="s">
        <v>243</v>
      </c>
      <c r="J115" s="35" t="s">
        <v>243</v>
      </c>
      <c r="K115" s="35" t="s">
        <v>243</v>
      </c>
      <c r="L115" s="35" t="s">
        <v>243</v>
      </c>
      <c r="M115" s="35" t="s">
        <v>243</v>
      </c>
      <c r="N115" s="35" t="s">
        <v>243</v>
      </c>
      <c r="O115" s="35" t="s">
        <v>243</v>
      </c>
      <c r="P115" s="35" t="s">
        <v>243</v>
      </c>
      <c r="Q115" s="35" t="s">
        <v>243</v>
      </c>
      <c r="R115" s="35" t="s">
        <v>243</v>
      </c>
      <c r="S115" s="35" t="s">
        <v>243</v>
      </c>
    </row>
    <row r="116" spans="1:19">
      <c r="A116" s="28" t="s">
        <v>243</v>
      </c>
      <c r="B116" s="29" t="s">
        <v>673</v>
      </c>
      <c r="C116" s="30">
        <v>6905.65</v>
      </c>
      <c r="D116" s="29" t="s">
        <v>243</v>
      </c>
      <c r="E116" s="29">
        <v>0</v>
      </c>
      <c r="F116" s="31">
        <v>44207</v>
      </c>
      <c r="G116" s="35" t="s">
        <v>243</v>
      </c>
      <c r="H116" s="35" t="s">
        <v>243</v>
      </c>
      <c r="I116" s="35" t="s">
        <v>243</v>
      </c>
      <c r="J116" s="35" t="s">
        <v>243</v>
      </c>
      <c r="K116" s="35" t="s">
        <v>243</v>
      </c>
      <c r="L116" s="35" t="s">
        <v>243</v>
      </c>
      <c r="M116" s="35" t="s">
        <v>243</v>
      </c>
      <c r="N116" s="35" t="s">
        <v>243</v>
      </c>
      <c r="O116" s="35" t="s">
        <v>243</v>
      </c>
      <c r="P116" s="35" t="s">
        <v>243</v>
      </c>
      <c r="Q116" s="35" t="s">
        <v>243</v>
      </c>
      <c r="R116" s="35" t="s">
        <v>243</v>
      </c>
      <c r="S116" s="35" t="s">
        <v>243</v>
      </c>
    </row>
    <row r="117" spans="1:19">
      <c r="A117" s="28" t="s">
        <v>243</v>
      </c>
      <c r="B117" s="29" t="s">
        <v>674</v>
      </c>
      <c r="C117" s="30">
        <v>4356</v>
      </c>
      <c r="D117" s="29" t="s">
        <v>243</v>
      </c>
      <c r="E117" s="29">
        <v>0</v>
      </c>
      <c r="F117" s="31">
        <v>44207</v>
      </c>
      <c r="G117" s="35" t="s">
        <v>243</v>
      </c>
      <c r="H117" s="35" t="s">
        <v>243</v>
      </c>
      <c r="I117" s="35" t="s">
        <v>243</v>
      </c>
      <c r="J117" s="35" t="s">
        <v>243</v>
      </c>
      <c r="K117" s="35" t="s">
        <v>243</v>
      </c>
      <c r="L117" s="35" t="s">
        <v>243</v>
      </c>
      <c r="M117" s="35" t="s">
        <v>243</v>
      </c>
      <c r="N117" s="35" t="s">
        <v>243</v>
      </c>
      <c r="O117" s="35" t="s">
        <v>243</v>
      </c>
      <c r="P117" s="35" t="s">
        <v>243</v>
      </c>
      <c r="Q117" s="35" t="s">
        <v>243</v>
      </c>
      <c r="R117" s="35" t="s">
        <v>243</v>
      </c>
      <c r="S117" s="35" t="s">
        <v>243</v>
      </c>
    </row>
    <row r="118" spans="1:19">
      <c r="A118" s="28" t="s">
        <v>243</v>
      </c>
      <c r="B118" s="29" t="s">
        <v>675</v>
      </c>
      <c r="C118" s="30">
        <v>15391.2</v>
      </c>
      <c r="D118" s="29" t="s">
        <v>243</v>
      </c>
      <c r="E118" s="29">
        <v>0</v>
      </c>
      <c r="F118" s="31">
        <v>44292</v>
      </c>
      <c r="G118" s="35" t="s">
        <v>243</v>
      </c>
      <c r="H118" s="35" t="s">
        <v>243</v>
      </c>
      <c r="I118" s="35" t="s">
        <v>243</v>
      </c>
      <c r="J118" s="35" t="s">
        <v>243</v>
      </c>
      <c r="K118" s="35" t="s">
        <v>243</v>
      </c>
      <c r="L118" s="35" t="s">
        <v>243</v>
      </c>
      <c r="M118" s="35" t="s">
        <v>243</v>
      </c>
      <c r="N118" s="35" t="s">
        <v>243</v>
      </c>
      <c r="O118" s="35" t="s">
        <v>243</v>
      </c>
      <c r="P118" s="35" t="s">
        <v>243</v>
      </c>
      <c r="Q118" s="35" t="s">
        <v>243</v>
      </c>
      <c r="R118" s="35" t="s">
        <v>243</v>
      </c>
      <c r="S118" s="35" t="s">
        <v>243</v>
      </c>
    </row>
    <row r="119" spans="1:19">
      <c r="A119" s="34" t="s">
        <v>243</v>
      </c>
      <c r="B119" s="29" t="s">
        <v>676</v>
      </c>
      <c r="C119" s="30">
        <v>20716.95</v>
      </c>
      <c r="D119" s="29" t="s">
        <v>243</v>
      </c>
      <c r="E119" s="29">
        <v>0</v>
      </c>
      <c r="F119" s="31">
        <v>44295</v>
      </c>
      <c r="G119" s="35" t="s">
        <v>243</v>
      </c>
      <c r="H119" s="35" t="s">
        <v>243</v>
      </c>
      <c r="I119" s="35" t="s">
        <v>243</v>
      </c>
      <c r="J119" s="35" t="s">
        <v>243</v>
      </c>
      <c r="K119" s="35" t="s">
        <v>243</v>
      </c>
      <c r="L119" s="35" t="s">
        <v>243</v>
      </c>
      <c r="M119" s="35" t="s">
        <v>243</v>
      </c>
      <c r="N119" s="35" t="s">
        <v>243</v>
      </c>
      <c r="O119" s="35" t="s">
        <v>243</v>
      </c>
      <c r="P119" s="35" t="s">
        <v>243</v>
      </c>
      <c r="Q119" s="35" t="s">
        <v>243</v>
      </c>
      <c r="R119" s="35" t="s">
        <v>243</v>
      </c>
      <c r="S119" s="35" t="s">
        <v>243</v>
      </c>
    </row>
    <row r="120" spans="1:19">
      <c r="A120" s="34" t="s">
        <v>243</v>
      </c>
      <c r="B120" s="29" t="s">
        <v>677</v>
      </c>
      <c r="C120" s="30">
        <v>46498.6</v>
      </c>
      <c r="D120" s="29" t="s">
        <v>243</v>
      </c>
      <c r="E120" s="29">
        <v>0</v>
      </c>
      <c r="F120" s="31">
        <v>44397</v>
      </c>
      <c r="G120" s="35" t="s">
        <v>243</v>
      </c>
      <c r="H120" s="35" t="s">
        <v>243</v>
      </c>
      <c r="I120" s="35" t="s">
        <v>243</v>
      </c>
      <c r="J120" s="35" t="s">
        <v>243</v>
      </c>
      <c r="K120" s="35" t="s">
        <v>243</v>
      </c>
      <c r="L120" s="35" t="s">
        <v>243</v>
      </c>
      <c r="M120" s="35" t="s">
        <v>243</v>
      </c>
      <c r="N120" s="35" t="s">
        <v>243</v>
      </c>
      <c r="O120" s="35" t="s">
        <v>243</v>
      </c>
      <c r="P120" s="35" t="s">
        <v>243</v>
      </c>
      <c r="Q120" s="35" t="s">
        <v>243</v>
      </c>
      <c r="R120" s="35" t="s">
        <v>243</v>
      </c>
      <c r="S120" s="35" t="s">
        <v>243</v>
      </c>
    </row>
    <row r="121" spans="1:19">
      <c r="A121" s="34" t="s">
        <v>670</v>
      </c>
      <c r="B121" s="29" t="s">
        <v>678</v>
      </c>
      <c r="C121" s="30">
        <v>16850.5</v>
      </c>
      <c r="D121" s="32">
        <v>123432.55</v>
      </c>
      <c r="E121" s="29">
        <v>0</v>
      </c>
      <c r="F121" s="31">
        <v>44552</v>
      </c>
      <c r="G121" s="35" t="s">
        <v>243</v>
      </c>
      <c r="H121" s="35" t="s">
        <v>243</v>
      </c>
      <c r="I121" s="35" t="s">
        <v>243</v>
      </c>
      <c r="J121" s="35" t="s">
        <v>243</v>
      </c>
      <c r="K121" s="35" t="s">
        <v>243</v>
      </c>
      <c r="L121" s="35" t="s">
        <v>243</v>
      </c>
      <c r="M121" s="35" t="s">
        <v>243</v>
      </c>
      <c r="N121" s="35" t="s">
        <v>243</v>
      </c>
      <c r="O121" s="35" t="s">
        <v>243</v>
      </c>
      <c r="P121" s="35" t="s">
        <v>243</v>
      </c>
      <c r="Q121" s="35" t="s">
        <v>243</v>
      </c>
      <c r="R121" s="35" t="s">
        <v>243</v>
      </c>
      <c r="S121" s="35" t="s">
        <v>243</v>
      </c>
    </row>
    <row r="122" spans="1:19">
      <c r="A122" s="33" t="s">
        <v>679</v>
      </c>
      <c r="B122" s="25" t="s">
        <v>680</v>
      </c>
      <c r="C122" s="25">
        <v>624.15</v>
      </c>
      <c r="D122" s="25" t="s">
        <v>243</v>
      </c>
      <c r="E122" s="25">
        <v>0</v>
      </c>
      <c r="F122" s="27">
        <v>44497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</row>
    <row r="123" spans="1:19">
      <c r="A123" s="24" t="s">
        <v>681</v>
      </c>
      <c r="B123" s="25" t="s">
        <v>682</v>
      </c>
      <c r="C123" s="26">
        <v>3732.37</v>
      </c>
      <c r="D123" s="25" t="s">
        <v>243</v>
      </c>
      <c r="E123" s="25">
        <v>0</v>
      </c>
      <c r="F123" s="27">
        <v>44207</v>
      </c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</row>
    <row r="124" spans="1:19">
      <c r="A124" s="24" t="s">
        <v>683</v>
      </c>
      <c r="B124" s="25" t="s">
        <v>639</v>
      </c>
      <c r="C124" s="26">
        <v>45000</v>
      </c>
      <c r="D124" s="25" t="s">
        <v>243</v>
      </c>
      <c r="E124" s="26">
        <v>1606.56</v>
      </c>
      <c r="F124" s="27">
        <v>44214</v>
      </c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</row>
    <row r="125" spans="1:19">
      <c r="A125" s="33" t="s">
        <v>684</v>
      </c>
      <c r="B125" s="25" t="s">
        <v>685</v>
      </c>
      <c r="C125" s="26">
        <v>8989.09</v>
      </c>
      <c r="D125" s="25" t="s">
        <v>243</v>
      </c>
      <c r="E125" s="25">
        <v>0</v>
      </c>
      <c r="F125" s="27">
        <v>44335</v>
      </c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</row>
    <row r="126" spans="1:19">
      <c r="A126" s="24" t="s">
        <v>686</v>
      </c>
      <c r="B126" s="25" t="s">
        <v>687</v>
      </c>
      <c r="C126" s="26">
        <v>83000</v>
      </c>
      <c r="D126" s="25" t="s">
        <v>243</v>
      </c>
      <c r="E126" s="25">
        <v>0</v>
      </c>
      <c r="F126" s="27">
        <v>44214</v>
      </c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</row>
    <row r="127" spans="1:19">
      <c r="A127" s="24" t="s">
        <v>688</v>
      </c>
      <c r="B127" s="25" t="s">
        <v>689</v>
      </c>
      <c r="C127" s="26">
        <v>1164.02</v>
      </c>
      <c r="D127" s="25" t="s">
        <v>243</v>
      </c>
      <c r="E127" s="25">
        <v>0</v>
      </c>
      <c r="F127" s="27">
        <v>44228</v>
      </c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</row>
    <row r="128" spans="1:19">
      <c r="A128" s="33" t="s">
        <v>125</v>
      </c>
      <c r="B128" s="25" t="s">
        <v>690</v>
      </c>
      <c r="C128" s="26">
        <v>7422.3</v>
      </c>
      <c r="D128" s="25" t="s">
        <v>243</v>
      </c>
      <c r="E128" s="26">
        <v>7422.3</v>
      </c>
      <c r="F128" s="27">
        <v>44267</v>
      </c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</row>
    <row r="129" spans="1:19">
      <c r="A129" s="33" t="s">
        <v>691</v>
      </c>
      <c r="B129" s="25" t="s">
        <v>692</v>
      </c>
      <c r="C129" s="26">
        <v>6462.61</v>
      </c>
      <c r="D129" s="25" t="s">
        <v>243</v>
      </c>
      <c r="E129" s="25">
        <v>0</v>
      </c>
      <c r="F129" s="27">
        <v>44335</v>
      </c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</row>
    <row r="130" spans="1:19">
      <c r="A130" s="33" t="s">
        <v>693</v>
      </c>
      <c r="B130" s="25" t="s">
        <v>694</v>
      </c>
      <c r="C130" s="26">
        <v>6848.6</v>
      </c>
      <c r="D130" s="25" t="s">
        <v>243</v>
      </c>
      <c r="E130" s="25">
        <v>0</v>
      </c>
      <c r="F130" s="27">
        <v>44323</v>
      </c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</row>
    <row r="131" spans="1:19">
      <c r="A131" s="34" t="s">
        <v>695</v>
      </c>
      <c r="B131" s="29" t="s">
        <v>696</v>
      </c>
      <c r="C131" s="30">
        <v>59640.91</v>
      </c>
      <c r="D131" s="29" t="s">
        <v>243</v>
      </c>
      <c r="E131" s="30">
        <v>4688.76</v>
      </c>
      <c r="F131" s="31">
        <v>44200</v>
      </c>
      <c r="G131" s="35" t="s">
        <v>243</v>
      </c>
      <c r="H131" s="35" t="s">
        <v>243</v>
      </c>
      <c r="I131" s="35" t="s">
        <v>243</v>
      </c>
      <c r="J131" s="35" t="s">
        <v>243</v>
      </c>
      <c r="K131" s="35" t="s">
        <v>243</v>
      </c>
      <c r="L131" s="35" t="s">
        <v>243</v>
      </c>
      <c r="M131" s="35" t="s">
        <v>243</v>
      </c>
      <c r="N131" s="35" t="s">
        <v>243</v>
      </c>
      <c r="O131" s="35" t="s">
        <v>243</v>
      </c>
      <c r="P131" s="35" t="s">
        <v>243</v>
      </c>
      <c r="Q131" s="35" t="s">
        <v>243</v>
      </c>
      <c r="R131" s="35" t="s">
        <v>243</v>
      </c>
      <c r="S131" s="35" t="s">
        <v>243</v>
      </c>
    </row>
    <row r="132" spans="1:19">
      <c r="A132" s="34" t="s">
        <v>243</v>
      </c>
      <c r="B132" s="29" t="s">
        <v>697</v>
      </c>
      <c r="C132" s="30">
        <v>74006.31</v>
      </c>
      <c r="D132" s="29" t="s">
        <v>243</v>
      </c>
      <c r="E132" s="29">
        <v>0</v>
      </c>
      <c r="F132" s="31">
        <v>44200</v>
      </c>
      <c r="G132" s="35" t="s">
        <v>243</v>
      </c>
      <c r="H132" s="35" t="s">
        <v>243</v>
      </c>
      <c r="I132" s="35" t="s">
        <v>243</v>
      </c>
      <c r="J132" s="35" t="s">
        <v>243</v>
      </c>
      <c r="K132" s="35" t="s">
        <v>243</v>
      </c>
      <c r="L132" s="35" t="s">
        <v>243</v>
      </c>
      <c r="M132" s="35" t="s">
        <v>243</v>
      </c>
      <c r="N132" s="35" t="s">
        <v>243</v>
      </c>
      <c r="O132" s="35" t="s">
        <v>243</v>
      </c>
      <c r="P132" s="35" t="s">
        <v>243</v>
      </c>
      <c r="Q132" s="35" t="s">
        <v>243</v>
      </c>
      <c r="R132" s="35" t="s">
        <v>243</v>
      </c>
      <c r="S132" s="35" t="s">
        <v>243</v>
      </c>
    </row>
    <row r="133" spans="1:19">
      <c r="A133" s="28" t="s">
        <v>243</v>
      </c>
      <c r="B133" s="29" t="s">
        <v>698</v>
      </c>
      <c r="C133" s="30">
        <v>74006.31</v>
      </c>
      <c r="D133" s="29" t="s">
        <v>243</v>
      </c>
      <c r="E133" s="29">
        <v>0</v>
      </c>
      <c r="F133" s="31">
        <v>44207</v>
      </c>
      <c r="G133" s="35" t="s">
        <v>243</v>
      </c>
      <c r="H133" s="35" t="s">
        <v>243</v>
      </c>
      <c r="I133" s="35" t="s">
        <v>243</v>
      </c>
      <c r="J133" s="35" t="s">
        <v>243</v>
      </c>
      <c r="K133" s="35" t="s">
        <v>243</v>
      </c>
      <c r="L133" s="35" t="s">
        <v>243</v>
      </c>
      <c r="M133" s="35" t="s">
        <v>243</v>
      </c>
      <c r="N133" s="35" t="s">
        <v>243</v>
      </c>
      <c r="O133" s="35" t="s">
        <v>243</v>
      </c>
      <c r="P133" s="35" t="s">
        <v>243</v>
      </c>
      <c r="Q133" s="35" t="s">
        <v>243</v>
      </c>
      <c r="R133" s="35" t="s">
        <v>243</v>
      </c>
      <c r="S133" s="35" t="s">
        <v>243</v>
      </c>
    </row>
    <row r="134" spans="1:19">
      <c r="A134" s="34" t="s">
        <v>243</v>
      </c>
      <c r="B134" s="29" t="s">
        <v>699</v>
      </c>
      <c r="C134" s="30">
        <v>44027.37</v>
      </c>
      <c r="D134" s="29" t="s">
        <v>243</v>
      </c>
      <c r="E134" s="30">
        <v>3985.96</v>
      </c>
      <c r="F134" s="31">
        <v>44207</v>
      </c>
      <c r="G134" s="35" t="s">
        <v>243</v>
      </c>
      <c r="H134" s="35" t="s">
        <v>243</v>
      </c>
      <c r="I134" s="35" t="s">
        <v>243</v>
      </c>
      <c r="J134" s="35" t="s">
        <v>243</v>
      </c>
      <c r="K134" s="35" t="s">
        <v>243</v>
      </c>
      <c r="L134" s="35" t="s">
        <v>243</v>
      </c>
      <c r="M134" s="35" t="s">
        <v>243</v>
      </c>
      <c r="N134" s="35" t="s">
        <v>243</v>
      </c>
      <c r="O134" s="35" t="s">
        <v>243</v>
      </c>
      <c r="P134" s="35" t="s">
        <v>243</v>
      </c>
      <c r="Q134" s="35" t="s">
        <v>243</v>
      </c>
      <c r="R134" s="35" t="s">
        <v>243</v>
      </c>
      <c r="S134" s="35" t="s">
        <v>243</v>
      </c>
    </row>
    <row r="135" spans="1:19">
      <c r="A135" s="34" t="s">
        <v>243</v>
      </c>
      <c r="B135" s="29" t="s">
        <v>700</v>
      </c>
      <c r="C135" s="30">
        <v>232970.64</v>
      </c>
      <c r="D135" s="29" t="s">
        <v>243</v>
      </c>
      <c r="E135" s="30">
        <v>7301.14</v>
      </c>
      <c r="F135" s="31">
        <v>44292</v>
      </c>
      <c r="G135" s="35" t="s">
        <v>243</v>
      </c>
      <c r="H135" s="35" t="s">
        <v>243</v>
      </c>
      <c r="I135" s="35" t="s">
        <v>243</v>
      </c>
      <c r="J135" s="35" t="s">
        <v>243</v>
      </c>
      <c r="K135" s="35" t="s">
        <v>243</v>
      </c>
      <c r="L135" s="35" t="s">
        <v>243</v>
      </c>
      <c r="M135" s="35" t="s">
        <v>243</v>
      </c>
      <c r="N135" s="35" t="s">
        <v>243</v>
      </c>
      <c r="O135" s="35" t="s">
        <v>243</v>
      </c>
      <c r="P135" s="35" t="s">
        <v>243</v>
      </c>
      <c r="Q135" s="35" t="s">
        <v>243</v>
      </c>
      <c r="R135" s="35" t="s">
        <v>243</v>
      </c>
      <c r="S135" s="35" t="s">
        <v>243</v>
      </c>
    </row>
    <row r="136" spans="1:19">
      <c r="A136" s="34" t="s">
        <v>243</v>
      </c>
      <c r="B136" s="29" t="s">
        <v>675</v>
      </c>
      <c r="C136" s="30">
        <v>155938.47</v>
      </c>
      <c r="D136" s="29" t="s">
        <v>243</v>
      </c>
      <c r="E136" s="30">
        <v>43289.04</v>
      </c>
      <c r="F136" s="31">
        <v>44292</v>
      </c>
      <c r="G136" s="35" t="s">
        <v>243</v>
      </c>
      <c r="H136" s="35" t="s">
        <v>243</v>
      </c>
      <c r="I136" s="35" t="s">
        <v>243</v>
      </c>
      <c r="J136" s="35" t="s">
        <v>243</v>
      </c>
      <c r="K136" s="35" t="s">
        <v>243</v>
      </c>
      <c r="L136" s="35" t="s">
        <v>243</v>
      </c>
      <c r="M136" s="35" t="s">
        <v>243</v>
      </c>
      <c r="N136" s="35" t="s">
        <v>243</v>
      </c>
      <c r="O136" s="35" t="s">
        <v>243</v>
      </c>
      <c r="P136" s="35" t="s">
        <v>243</v>
      </c>
      <c r="Q136" s="35" t="s">
        <v>243</v>
      </c>
      <c r="R136" s="35" t="s">
        <v>243</v>
      </c>
      <c r="S136" s="35" t="s">
        <v>243</v>
      </c>
    </row>
    <row r="137" spans="1:19">
      <c r="A137" s="28" t="s">
        <v>243</v>
      </c>
      <c r="B137" s="29" t="s">
        <v>701</v>
      </c>
      <c r="C137" s="30">
        <v>481371.56</v>
      </c>
      <c r="D137" s="29" t="s">
        <v>243</v>
      </c>
      <c r="E137" s="30">
        <v>214819.58</v>
      </c>
      <c r="F137" s="31">
        <v>44319</v>
      </c>
      <c r="G137" s="35" t="s">
        <v>243</v>
      </c>
      <c r="H137" s="35" t="s">
        <v>243</v>
      </c>
      <c r="I137" s="35" t="s">
        <v>243</v>
      </c>
      <c r="J137" s="35" t="s">
        <v>243</v>
      </c>
      <c r="K137" s="35" t="s">
        <v>243</v>
      </c>
      <c r="L137" s="35" t="s">
        <v>243</v>
      </c>
      <c r="M137" s="35" t="s">
        <v>243</v>
      </c>
      <c r="N137" s="35" t="s">
        <v>243</v>
      </c>
      <c r="O137" s="35" t="s">
        <v>243</v>
      </c>
      <c r="P137" s="35" t="s">
        <v>243</v>
      </c>
      <c r="Q137" s="35" t="s">
        <v>243</v>
      </c>
      <c r="R137" s="35" t="s">
        <v>243</v>
      </c>
      <c r="S137" s="35" t="s">
        <v>243</v>
      </c>
    </row>
    <row r="138" spans="1:19">
      <c r="A138" s="28" t="s">
        <v>243</v>
      </c>
      <c r="B138" s="29" t="s">
        <v>702</v>
      </c>
      <c r="C138" s="30">
        <v>67232.56</v>
      </c>
      <c r="D138" s="29" t="s">
        <v>243</v>
      </c>
      <c r="E138" s="30">
        <v>67232.56</v>
      </c>
      <c r="F138" s="31">
        <v>44497</v>
      </c>
      <c r="G138" s="35" t="s">
        <v>243</v>
      </c>
      <c r="H138" s="35" t="s">
        <v>243</v>
      </c>
      <c r="I138" s="35" t="s">
        <v>243</v>
      </c>
      <c r="J138" s="35" t="s">
        <v>243</v>
      </c>
      <c r="K138" s="35" t="s">
        <v>243</v>
      </c>
      <c r="L138" s="35" t="s">
        <v>243</v>
      </c>
      <c r="M138" s="35" t="s">
        <v>243</v>
      </c>
      <c r="N138" s="35" t="s">
        <v>243</v>
      </c>
      <c r="O138" s="35" t="s">
        <v>243</v>
      </c>
      <c r="P138" s="35" t="s">
        <v>243</v>
      </c>
      <c r="Q138" s="35" t="s">
        <v>243</v>
      </c>
      <c r="R138" s="35" t="s">
        <v>243</v>
      </c>
      <c r="S138" s="35" t="s">
        <v>243</v>
      </c>
    </row>
    <row r="139" spans="1:19">
      <c r="A139" s="28" t="s">
        <v>243</v>
      </c>
      <c r="B139" s="29" t="s">
        <v>703</v>
      </c>
      <c r="C139" s="30">
        <v>13942.42</v>
      </c>
      <c r="D139" s="29" t="s">
        <v>243</v>
      </c>
      <c r="E139" s="30">
        <v>13942.42</v>
      </c>
      <c r="F139" s="31">
        <v>44497</v>
      </c>
      <c r="G139" s="35" t="s">
        <v>243</v>
      </c>
      <c r="H139" s="35" t="s">
        <v>243</v>
      </c>
      <c r="I139" s="35" t="s">
        <v>243</v>
      </c>
      <c r="J139" s="35" t="s">
        <v>243</v>
      </c>
      <c r="K139" s="35" t="s">
        <v>243</v>
      </c>
      <c r="L139" s="35" t="s">
        <v>243</v>
      </c>
      <c r="M139" s="35" t="s">
        <v>243</v>
      </c>
      <c r="N139" s="35" t="s">
        <v>243</v>
      </c>
      <c r="O139" s="35" t="s">
        <v>243</v>
      </c>
      <c r="P139" s="35" t="s">
        <v>243</v>
      </c>
      <c r="Q139" s="35" t="s">
        <v>243</v>
      </c>
      <c r="R139" s="35" t="s">
        <v>243</v>
      </c>
      <c r="S139" s="35" t="s">
        <v>243</v>
      </c>
    </row>
    <row r="140" spans="1:19">
      <c r="A140" s="34" t="s">
        <v>695</v>
      </c>
      <c r="B140" s="29" t="s">
        <v>704</v>
      </c>
      <c r="C140" s="30">
        <v>196442.03</v>
      </c>
      <c r="D140" s="32">
        <v>1399578.58</v>
      </c>
      <c r="E140" s="30">
        <v>94943.9</v>
      </c>
      <c r="F140" s="31">
        <v>44552</v>
      </c>
      <c r="G140" s="35" t="s">
        <v>243</v>
      </c>
      <c r="H140" s="35" t="s">
        <v>243</v>
      </c>
      <c r="I140" s="35" t="s">
        <v>243</v>
      </c>
      <c r="J140" s="35" t="s">
        <v>243</v>
      </c>
      <c r="K140" s="35" t="s">
        <v>243</v>
      </c>
      <c r="L140" s="35" t="s">
        <v>243</v>
      </c>
      <c r="M140" s="35" t="s">
        <v>243</v>
      </c>
      <c r="N140" s="35" t="s">
        <v>243</v>
      </c>
      <c r="O140" s="35" t="s">
        <v>243</v>
      </c>
      <c r="P140" s="35" t="s">
        <v>243</v>
      </c>
      <c r="Q140" s="35" t="s">
        <v>243</v>
      </c>
      <c r="R140" s="35" t="s">
        <v>243</v>
      </c>
      <c r="S140" s="35" t="s">
        <v>243</v>
      </c>
    </row>
    <row r="141" spans="1:19">
      <c r="A141" s="33" t="s">
        <v>705</v>
      </c>
      <c r="B141" s="25" t="s">
        <v>706</v>
      </c>
      <c r="C141" s="26">
        <v>4331.8</v>
      </c>
      <c r="D141" s="25" t="s">
        <v>243</v>
      </c>
      <c r="E141" s="25">
        <v>0</v>
      </c>
      <c r="F141" s="27">
        <v>44274</v>
      </c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</row>
    <row r="142" spans="1:19">
      <c r="A142" s="33" t="s">
        <v>707</v>
      </c>
      <c r="B142" s="25" t="s">
        <v>708</v>
      </c>
      <c r="C142" s="26">
        <v>7215.83</v>
      </c>
      <c r="D142" s="25" t="s">
        <v>243</v>
      </c>
      <c r="E142" s="26">
        <v>7215.83</v>
      </c>
      <c r="F142" s="27">
        <v>44204</v>
      </c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</row>
    <row r="143" spans="1:19">
      <c r="A143" s="33" t="s">
        <v>709</v>
      </c>
      <c r="B143" s="25" t="s">
        <v>710</v>
      </c>
      <c r="C143" s="26">
        <v>8500</v>
      </c>
      <c r="D143" s="25" t="s">
        <v>243</v>
      </c>
      <c r="E143" s="25">
        <v>779.59</v>
      </c>
      <c r="F143" s="27">
        <v>44293</v>
      </c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</row>
    <row r="144" spans="1:19">
      <c r="A144" s="33" t="s">
        <v>709</v>
      </c>
      <c r="B144" s="25" t="s">
        <v>711</v>
      </c>
      <c r="C144" s="26">
        <v>79383.259999999995</v>
      </c>
      <c r="D144" s="25" t="s">
        <v>243</v>
      </c>
      <c r="E144" s="26">
        <v>49375.26</v>
      </c>
      <c r="F144" s="27">
        <v>44442</v>
      </c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</row>
    <row r="145" spans="1:19">
      <c r="A145" s="33" t="s">
        <v>712</v>
      </c>
      <c r="B145" s="25" t="s">
        <v>713</v>
      </c>
      <c r="C145" s="26">
        <v>29770.49</v>
      </c>
      <c r="D145" s="25" t="s">
        <v>243</v>
      </c>
      <c r="E145" s="25">
        <v>89.05</v>
      </c>
      <c r="F145" s="27">
        <v>44405</v>
      </c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</row>
    <row r="146" spans="1:19">
      <c r="A146" s="33" t="s">
        <v>714</v>
      </c>
      <c r="B146" s="25" t="s">
        <v>715</v>
      </c>
      <c r="C146" s="26">
        <v>304000</v>
      </c>
      <c r="D146" s="25" t="s">
        <v>243</v>
      </c>
      <c r="E146" s="25">
        <v>43.74</v>
      </c>
      <c r="F146" s="27">
        <v>44201</v>
      </c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</row>
    <row r="147" spans="1:19">
      <c r="A147" s="24" t="s">
        <v>716</v>
      </c>
      <c r="B147" s="25" t="s">
        <v>717</v>
      </c>
      <c r="C147" s="26">
        <v>34621.730000000003</v>
      </c>
      <c r="D147" s="25" t="s">
        <v>243</v>
      </c>
      <c r="E147" s="25">
        <v>0</v>
      </c>
      <c r="F147" s="27">
        <v>44244</v>
      </c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</row>
    <row r="148" spans="1:19">
      <c r="A148" s="28" t="s">
        <v>718</v>
      </c>
      <c r="B148" s="29" t="s">
        <v>719</v>
      </c>
      <c r="C148" s="30">
        <v>1386.66</v>
      </c>
      <c r="D148" s="29" t="s">
        <v>243</v>
      </c>
      <c r="E148" s="29">
        <v>0</v>
      </c>
      <c r="F148" s="31">
        <v>44202</v>
      </c>
      <c r="G148" s="35" t="s">
        <v>243</v>
      </c>
      <c r="H148" s="35" t="s">
        <v>243</v>
      </c>
      <c r="I148" s="35" t="s">
        <v>243</v>
      </c>
      <c r="J148" s="35" t="s">
        <v>243</v>
      </c>
      <c r="K148" s="35" t="s">
        <v>243</v>
      </c>
      <c r="L148" s="35" t="s">
        <v>243</v>
      </c>
      <c r="M148" s="35" t="s">
        <v>243</v>
      </c>
      <c r="N148" s="35" t="s">
        <v>243</v>
      </c>
      <c r="O148" s="35" t="s">
        <v>243</v>
      </c>
      <c r="P148" s="35" t="s">
        <v>243</v>
      </c>
      <c r="Q148" s="35" t="s">
        <v>243</v>
      </c>
      <c r="R148" s="35" t="s">
        <v>243</v>
      </c>
      <c r="S148" s="35" t="s">
        <v>243</v>
      </c>
    </row>
    <row r="149" spans="1:19">
      <c r="A149" s="28" t="s">
        <v>718</v>
      </c>
      <c r="B149" s="29" t="s">
        <v>720</v>
      </c>
      <c r="C149" s="30">
        <v>1076.9000000000001</v>
      </c>
      <c r="D149" s="32">
        <v>2463.56</v>
      </c>
      <c r="E149" s="29">
        <v>0</v>
      </c>
      <c r="F149" s="31">
        <v>44365</v>
      </c>
      <c r="G149" s="35" t="s">
        <v>243</v>
      </c>
      <c r="H149" s="35" t="s">
        <v>243</v>
      </c>
      <c r="I149" s="35" t="s">
        <v>243</v>
      </c>
      <c r="J149" s="35" t="s">
        <v>243</v>
      </c>
      <c r="K149" s="35" t="s">
        <v>243</v>
      </c>
      <c r="L149" s="35" t="s">
        <v>243</v>
      </c>
      <c r="M149" s="35" t="s">
        <v>243</v>
      </c>
      <c r="N149" s="35" t="s">
        <v>243</v>
      </c>
      <c r="O149" s="35" t="s">
        <v>243</v>
      </c>
      <c r="P149" s="35" t="s">
        <v>243</v>
      </c>
      <c r="Q149" s="35" t="s">
        <v>243</v>
      </c>
      <c r="R149" s="35" t="s">
        <v>243</v>
      </c>
      <c r="S149" s="35" t="s">
        <v>243</v>
      </c>
    </row>
    <row r="150" spans="1:19">
      <c r="A150" s="24" t="s">
        <v>721</v>
      </c>
      <c r="B150" s="25" t="s">
        <v>647</v>
      </c>
      <c r="C150" s="25">
        <v>329.6</v>
      </c>
      <c r="D150" s="25" t="s">
        <v>243</v>
      </c>
      <c r="E150" s="25">
        <v>329.6</v>
      </c>
      <c r="F150" s="27">
        <v>44547</v>
      </c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</row>
    <row r="151" spans="1:19">
      <c r="A151" s="24" t="s">
        <v>722</v>
      </c>
      <c r="B151" s="25" t="s">
        <v>723</v>
      </c>
      <c r="C151" s="26">
        <v>39272</v>
      </c>
      <c r="D151" s="25" t="s">
        <v>243</v>
      </c>
      <c r="E151" s="26">
        <v>39272</v>
      </c>
      <c r="F151" s="27">
        <v>44532</v>
      </c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</row>
    <row r="152" spans="1:19">
      <c r="A152" s="24" t="s">
        <v>724</v>
      </c>
      <c r="B152" s="25" t="s">
        <v>725</v>
      </c>
      <c r="C152" s="26">
        <v>9922</v>
      </c>
      <c r="D152" s="25" t="s">
        <v>243</v>
      </c>
      <c r="E152" s="25">
        <v>0</v>
      </c>
      <c r="F152" s="27">
        <v>44267</v>
      </c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</row>
    <row r="153" spans="1:19">
      <c r="A153" s="24" t="s">
        <v>726</v>
      </c>
      <c r="B153" s="25" t="s">
        <v>727</v>
      </c>
      <c r="C153" s="26">
        <v>10134</v>
      </c>
      <c r="D153" s="25" t="s">
        <v>243</v>
      </c>
      <c r="E153" s="26">
        <v>9892</v>
      </c>
      <c r="F153" s="27">
        <v>44525</v>
      </c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</row>
    <row r="154" spans="1:19">
      <c r="A154" s="33" t="s">
        <v>728</v>
      </c>
      <c r="B154" s="25" t="s">
        <v>729</v>
      </c>
      <c r="C154" s="25">
        <v>343.64</v>
      </c>
      <c r="D154" s="25" t="s">
        <v>243</v>
      </c>
      <c r="E154" s="25">
        <v>0</v>
      </c>
      <c r="F154" s="27">
        <v>44216</v>
      </c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</row>
    <row r="155" spans="1:19">
      <c r="A155" s="34" t="s">
        <v>730</v>
      </c>
      <c r="B155" s="29" t="s">
        <v>731</v>
      </c>
      <c r="C155" s="30">
        <v>13385.02</v>
      </c>
      <c r="D155" s="29" t="s">
        <v>243</v>
      </c>
      <c r="E155" s="29">
        <v>0</v>
      </c>
      <c r="F155" s="31">
        <v>44223</v>
      </c>
      <c r="G155" s="35" t="s">
        <v>243</v>
      </c>
      <c r="H155" s="35" t="s">
        <v>243</v>
      </c>
      <c r="I155" s="35" t="s">
        <v>243</v>
      </c>
      <c r="J155" s="35" t="s">
        <v>243</v>
      </c>
      <c r="K155" s="35" t="s">
        <v>243</v>
      </c>
      <c r="L155" s="35" t="s">
        <v>243</v>
      </c>
      <c r="M155" s="35" t="s">
        <v>243</v>
      </c>
      <c r="N155" s="35" t="s">
        <v>243</v>
      </c>
      <c r="O155" s="35" t="s">
        <v>243</v>
      </c>
      <c r="P155" s="35" t="s">
        <v>243</v>
      </c>
      <c r="Q155" s="35" t="s">
        <v>243</v>
      </c>
      <c r="R155" s="35" t="s">
        <v>243</v>
      </c>
      <c r="S155" s="35" t="s">
        <v>243</v>
      </c>
    </row>
    <row r="156" spans="1:19">
      <c r="A156" s="34" t="s">
        <v>243</v>
      </c>
      <c r="B156" s="29" t="s">
        <v>732</v>
      </c>
      <c r="C156" s="30">
        <v>14182.22</v>
      </c>
      <c r="D156" s="29" t="s">
        <v>243</v>
      </c>
      <c r="E156" s="29">
        <v>0</v>
      </c>
      <c r="F156" s="31">
        <v>44326</v>
      </c>
      <c r="G156" s="35" t="s">
        <v>243</v>
      </c>
      <c r="H156" s="35" t="s">
        <v>243</v>
      </c>
      <c r="I156" s="35" t="s">
        <v>243</v>
      </c>
      <c r="J156" s="35" t="s">
        <v>243</v>
      </c>
      <c r="K156" s="35" t="s">
        <v>243</v>
      </c>
      <c r="L156" s="35" t="s">
        <v>243</v>
      </c>
      <c r="M156" s="35" t="s">
        <v>243</v>
      </c>
      <c r="N156" s="35" t="s">
        <v>243</v>
      </c>
      <c r="O156" s="35" t="s">
        <v>243</v>
      </c>
      <c r="P156" s="35" t="s">
        <v>243</v>
      </c>
      <c r="Q156" s="35" t="s">
        <v>243</v>
      </c>
      <c r="R156" s="35" t="s">
        <v>243</v>
      </c>
      <c r="S156" s="35" t="s">
        <v>243</v>
      </c>
    </row>
    <row r="157" spans="1:19">
      <c r="A157" s="34" t="s">
        <v>730</v>
      </c>
      <c r="B157" s="29" t="s">
        <v>733</v>
      </c>
      <c r="C157" s="30">
        <v>38702.82</v>
      </c>
      <c r="D157" s="32">
        <v>66270.06</v>
      </c>
      <c r="E157" s="29">
        <v>0</v>
      </c>
      <c r="F157" s="31">
        <v>44400</v>
      </c>
      <c r="G157" s="35" t="s">
        <v>243</v>
      </c>
      <c r="H157" s="35" t="s">
        <v>243</v>
      </c>
      <c r="I157" s="35" t="s">
        <v>243</v>
      </c>
      <c r="J157" s="35" t="s">
        <v>243</v>
      </c>
      <c r="K157" s="35" t="s">
        <v>243</v>
      </c>
      <c r="L157" s="35" t="s">
        <v>243</v>
      </c>
      <c r="M157" s="35" t="s">
        <v>243</v>
      </c>
      <c r="N157" s="35" t="s">
        <v>243</v>
      </c>
      <c r="O157" s="35" t="s">
        <v>243</v>
      </c>
      <c r="P157" s="35" t="s">
        <v>243</v>
      </c>
      <c r="Q157" s="35" t="s">
        <v>243</v>
      </c>
      <c r="R157" s="35" t="s">
        <v>243</v>
      </c>
      <c r="S157" s="35" t="s">
        <v>243</v>
      </c>
    </row>
    <row r="158" spans="1:19">
      <c r="A158" s="33" t="s">
        <v>734</v>
      </c>
      <c r="B158" s="25" t="s">
        <v>735</v>
      </c>
      <c r="C158" s="26">
        <v>13099.48</v>
      </c>
      <c r="D158" s="25" t="s">
        <v>243</v>
      </c>
      <c r="E158" s="25">
        <v>0</v>
      </c>
      <c r="F158" s="27">
        <v>44259</v>
      </c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</row>
    <row r="159" spans="1:19">
      <c r="A159" s="34" t="s">
        <v>736</v>
      </c>
      <c r="B159" s="29" t="s">
        <v>737</v>
      </c>
      <c r="C159" s="30">
        <v>8621.25</v>
      </c>
      <c r="D159" s="29" t="s">
        <v>243</v>
      </c>
      <c r="E159" s="29">
        <v>0</v>
      </c>
      <c r="F159" s="31">
        <v>44202</v>
      </c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</row>
    <row r="160" spans="1:19">
      <c r="A160" s="34" t="s">
        <v>243</v>
      </c>
      <c r="B160" s="29" t="s">
        <v>738</v>
      </c>
      <c r="C160" s="30">
        <v>15415.88</v>
      </c>
      <c r="D160" s="29" t="s">
        <v>243</v>
      </c>
      <c r="E160" s="29">
        <v>0</v>
      </c>
      <c r="F160" s="31">
        <v>44214</v>
      </c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</row>
    <row r="161" spans="1:19">
      <c r="A161" s="34" t="s">
        <v>243</v>
      </c>
      <c r="B161" s="29" t="s">
        <v>739</v>
      </c>
      <c r="C161" s="30">
        <v>5405.64</v>
      </c>
      <c r="D161" s="29" t="s">
        <v>243</v>
      </c>
      <c r="E161" s="29">
        <v>0</v>
      </c>
      <c r="F161" s="31">
        <v>44243</v>
      </c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</row>
    <row r="162" spans="1:19">
      <c r="A162" s="34" t="s">
        <v>243</v>
      </c>
      <c r="B162" s="29" t="s">
        <v>740</v>
      </c>
      <c r="C162" s="30">
        <v>3252.7</v>
      </c>
      <c r="D162" s="32">
        <v>32695.47</v>
      </c>
      <c r="E162" s="29">
        <v>0</v>
      </c>
      <c r="F162" s="31">
        <v>44375</v>
      </c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</row>
    <row r="163" spans="1:19">
      <c r="A163" s="33" t="s">
        <v>741</v>
      </c>
      <c r="B163" s="25" t="s">
        <v>742</v>
      </c>
      <c r="C163" s="26">
        <v>1577</v>
      </c>
      <c r="D163" s="25" t="s">
        <v>243</v>
      </c>
      <c r="E163" s="25">
        <v>342.8</v>
      </c>
      <c r="F163" s="27">
        <v>44474</v>
      </c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</row>
    <row r="164" spans="1:19">
      <c r="A164" s="33" t="s">
        <v>571</v>
      </c>
      <c r="B164" s="25" t="s">
        <v>743</v>
      </c>
      <c r="C164" s="26">
        <v>3000</v>
      </c>
      <c r="D164" s="25" t="s">
        <v>243</v>
      </c>
      <c r="E164" s="26">
        <v>3000</v>
      </c>
      <c r="F164" s="27">
        <v>44216</v>
      </c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</row>
    <row r="165" spans="1:19">
      <c r="A165" s="33" t="s">
        <v>744</v>
      </c>
      <c r="B165" s="25" t="s">
        <v>745</v>
      </c>
      <c r="C165" s="26">
        <v>691000</v>
      </c>
      <c r="D165" s="25" t="s">
        <v>243</v>
      </c>
      <c r="E165" s="26">
        <v>138200</v>
      </c>
      <c r="F165" s="27">
        <v>44379</v>
      </c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</row>
    <row r="166" spans="1:19">
      <c r="A166" s="34" t="s">
        <v>746</v>
      </c>
      <c r="B166" s="29" t="s">
        <v>747</v>
      </c>
      <c r="C166" s="30">
        <v>10918.56</v>
      </c>
      <c r="D166" s="29" t="s">
        <v>243</v>
      </c>
      <c r="E166" s="29">
        <v>0</v>
      </c>
      <c r="F166" s="31">
        <v>44295</v>
      </c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</row>
    <row r="167" spans="1:19">
      <c r="A167" s="28" t="s">
        <v>243</v>
      </c>
      <c r="B167" s="29" t="s">
        <v>748</v>
      </c>
      <c r="C167" s="30">
        <v>16568.53</v>
      </c>
      <c r="D167" s="29" t="s">
        <v>243</v>
      </c>
      <c r="E167" s="29">
        <v>52.03</v>
      </c>
      <c r="F167" s="31">
        <v>44362</v>
      </c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</row>
    <row r="168" spans="1:19">
      <c r="A168" s="28" t="s">
        <v>243</v>
      </c>
      <c r="B168" s="29" t="s">
        <v>749</v>
      </c>
      <c r="C168" s="30">
        <v>2600.1799999999998</v>
      </c>
      <c r="D168" s="29" t="s">
        <v>243</v>
      </c>
      <c r="E168" s="29">
        <v>0</v>
      </c>
      <c r="F168" s="31">
        <v>44531</v>
      </c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</row>
    <row r="169" spans="1:19">
      <c r="A169" s="28" t="s">
        <v>243</v>
      </c>
      <c r="B169" s="29" t="s">
        <v>750</v>
      </c>
      <c r="C169" s="30">
        <v>10375.23</v>
      </c>
      <c r="D169" s="29" t="s">
        <v>243</v>
      </c>
      <c r="E169" s="30">
        <v>10375.23</v>
      </c>
      <c r="F169" s="31">
        <v>44543</v>
      </c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</row>
    <row r="170" spans="1:19">
      <c r="A170" s="28" t="s">
        <v>243</v>
      </c>
      <c r="B170" s="29" t="s">
        <v>749</v>
      </c>
      <c r="C170" s="30">
        <v>2600.1799999999998</v>
      </c>
      <c r="D170" s="29" t="s">
        <v>243</v>
      </c>
      <c r="E170" s="30">
        <v>2600.1799999999998</v>
      </c>
      <c r="F170" s="31">
        <v>44550</v>
      </c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</row>
    <row r="171" spans="1:19">
      <c r="A171" s="28" t="s">
        <v>243</v>
      </c>
      <c r="B171" s="29" t="s">
        <v>751</v>
      </c>
      <c r="C171" s="30">
        <v>1466.21</v>
      </c>
      <c r="D171" s="32">
        <v>44528.89</v>
      </c>
      <c r="E171" s="30">
        <v>1466.21</v>
      </c>
      <c r="F171" s="31">
        <v>44553</v>
      </c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</row>
    <row r="172" spans="1:19">
      <c r="A172" s="24" t="s">
        <v>752</v>
      </c>
      <c r="B172" s="25" t="s">
        <v>753</v>
      </c>
      <c r="C172" s="26">
        <v>36091.29</v>
      </c>
      <c r="D172" s="25" t="s">
        <v>243</v>
      </c>
      <c r="E172" s="25">
        <v>0</v>
      </c>
      <c r="F172" s="27">
        <v>44347</v>
      </c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</row>
    <row r="173" spans="1:19">
      <c r="A173" s="24" t="s">
        <v>640</v>
      </c>
      <c r="B173" s="25" t="s">
        <v>754</v>
      </c>
      <c r="C173" s="26">
        <v>28292.22</v>
      </c>
      <c r="D173" s="25" t="s">
        <v>243</v>
      </c>
      <c r="E173" s="26">
        <v>28292.22</v>
      </c>
      <c r="F173" s="27">
        <v>44540</v>
      </c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</row>
    <row r="174" spans="1:19">
      <c r="A174" s="24" t="s">
        <v>755</v>
      </c>
      <c r="B174" s="25" t="s">
        <v>756</v>
      </c>
      <c r="C174" s="26">
        <v>29033.95</v>
      </c>
      <c r="D174" s="25" t="s">
        <v>243</v>
      </c>
      <c r="E174" s="26">
        <v>29033.95</v>
      </c>
      <c r="F174" s="27">
        <v>44540</v>
      </c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</row>
    <row r="175" spans="1:19">
      <c r="A175" s="24" t="s">
        <v>757</v>
      </c>
      <c r="B175" s="25" t="s">
        <v>758</v>
      </c>
      <c r="C175" s="26">
        <v>2583.2199999999998</v>
      </c>
      <c r="D175" s="25" t="s">
        <v>243</v>
      </c>
      <c r="E175" s="26">
        <v>2583.2199999999998</v>
      </c>
      <c r="F175" s="27">
        <v>44302</v>
      </c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</row>
    <row r="176" spans="1:19">
      <c r="A176" s="34" t="s">
        <v>759</v>
      </c>
      <c r="B176" s="29" t="s">
        <v>760</v>
      </c>
      <c r="C176" s="30">
        <v>32670</v>
      </c>
      <c r="D176" s="29" t="s">
        <v>243</v>
      </c>
      <c r="E176" s="29">
        <v>0</v>
      </c>
      <c r="F176" s="31">
        <v>44221</v>
      </c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</row>
    <row r="177" spans="1:19">
      <c r="A177" s="34" t="s">
        <v>243</v>
      </c>
      <c r="B177" s="29" t="s">
        <v>761</v>
      </c>
      <c r="C177" s="30">
        <v>25076.04</v>
      </c>
      <c r="D177" s="29" t="s">
        <v>243</v>
      </c>
      <c r="E177" s="29">
        <v>0</v>
      </c>
      <c r="F177" s="31">
        <v>44539</v>
      </c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</row>
    <row r="178" spans="1:19">
      <c r="A178" s="33" t="s">
        <v>650</v>
      </c>
      <c r="B178" s="25" t="s">
        <v>762</v>
      </c>
      <c r="C178" s="26">
        <v>31914.959999999999</v>
      </c>
      <c r="D178" s="25" t="s">
        <v>243</v>
      </c>
      <c r="E178" s="25">
        <v>0</v>
      </c>
      <c r="F178" s="27">
        <v>44539</v>
      </c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</row>
    <row r="179" spans="1:19">
      <c r="A179" s="33" t="s">
        <v>763</v>
      </c>
      <c r="B179" s="25" t="s">
        <v>764</v>
      </c>
      <c r="C179" s="26">
        <v>26486.9</v>
      </c>
      <c r="D179" s="25" t="s">
        <v>243</v>
      </c>
      <c r="E179" s="25">
        <v>0</v>
      </c>
      <c r="F179" s="27">
        <v>44222</v>
      </c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</row>
    <row r="180" spans="1:19">
      <c r="A180" s="28" t="s">
        <v>765</v>
      </c>
      <c r="B180" s="29" t="s">
        <v>766</v>
      </c>
      <c r="C180" s="30">
        <v>27200.49</v>
      </c>
      <c r="D180" s="29" t="s">
        <v>243</v>
      </c>
      <c r="E180" s="29">
        <v>0</v>
      </c>
      <c r="F180" s="31">
        <v>44263</v>
      </c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</row>
    <row r="181" spans="1:19">
      <c r="A181" s="34" t="s">
        <v>243</v>
      </c>
      <c r="B181" s="29" t="s">
        <v>767</v>
      </c>
      <c r="C181" s="30">
        <v>19066.990000000002</v>
      </c>
      <c r="D181" s="29" t="s">
        <v>243</v>
      </c>
      <c r="E181" s="29">
        <v>0</v>
      </c>
      <c r="F181" s="31">
        <v>44267</v>
      </c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</row>
    <row r="182" spans="1:19">
      <c r="A182" s="28" t="s">
        <v>243</v>
      </c>
      <c r="B182" s="29" t="s">
        <v>768</v>
      </c>
      <c r="C182" s="30">
        <v>25368.86</v>
      </c>
      <c r="D182" s="29" t="s">
        <v>243</v>
      </c>
      <c r="E182" s="29">
        <v>0</v>
      </c>
      <c r="F182" s="31">
        <v>44302</v>
      </c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</row>
    <row r="183" spans="1:19">
      <c r="A183" s="34" t="s">
        <v>243</v>
      </c>
      <c r="B183" s="29" t="s">
        <v>769</v>
      </c>
      <c r="C183" s="30">
        <v>136301.06</v>
      </c>
      <c r="D183" s="29" t="s">
        <v>243</v>
      </c>
      <c r="E183" s="29">
        <v>0</v>
      </c>
      <c r="F183" s="31">
        <v>44314</v>
      </c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</row>
    <row r="184" spans="1:19">
      <c r="A184" s="34" t="s">
        <v>243</v>
      </c>
      <c r="B184" s="29" t="s">
        <v>770</v>
      </c>
      <c r="C184" s="30">
        <v>96760.45</v>
      </c>
      <c r="D184" s="29" t="s">
        <v>243</v>
      </c>
      <c r="E184" s="30">
        <v>31501.67</v>
      </c>
      <c r="F184" s="31">
        <v>44337</v>
      </c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</row>
    <row r="185" spans="1:19">
      <c r="A185" s="28" t="s">
        <v>243</v>
      </c>
      <c r="B185" s="29" t="s">
        <v>771</v>
      </c>
      <c r="C185" s="30">
        <v>27061.24</v>
      </c>
      <c r="D185" s="29" t="s">
        <v>243</v>
      </c>
      <c r="E185" s="29">
        <v>0</v>
      </c>
      <c r="F185" s="31">
        <v>44348</v>
      </c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</row>
    <row r="186" spans="1:19">
      <c r="A186" s="34" t="s">
        <v>243</v>
      </c>
      <c r="B186" s="29" t="s">
        <v>772</v>
      </c>
      <c r="C186" s="30">
        <v>15539.3</v>
      </c>
      <c r="D186" s="29" t="s">
        <v>243</v>
      </c>
      <c r="E186" s="29">
        <v>0</v>
      </c>
      <c r="F186" s="31">
        <v>44397</v>
      </c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</row>
    <row r="187" spans="1:19">
      <c r="A187" s="34" t="s">
        <v>243</v>
      </c>
      <c r="B187" s="29" t="s">
        <v>773</v>
      </c>
      <c r="C187" s="30">
        <v>28159.119999999999</v>
      </c>
      <c r="D187" s="29" t="s">
        <v>243</v>
      </c>
      <c r="E187" s="29">
        <v>0</v>
      </c>
      <c r="F187" s="31">
        <v>44397</v>
      </c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</row>
    <row r="188" spans="1:19">
      <c r="A188" s="34" t="s">
        <v>243</v>
      </c>
      <c r="B188" s="29" t="s">
        <v>774</v>
      </c>
      <c r="C188" s="30">
        <v>6013.06</v>
      </c>
      <c r="D188" s="29" t="s">
        <v>243</v>
      </c>
      <c r="E188" s="30">
        <v>6013.06</v>
      </c>
      <c r="F188" s="31">
        <v>44397</v>
      </c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</row>
    <row r="189" spans="1:19">
      <c r="A189" s="34" t="s">
        <v>243</v>
      </c>
      <c r="B189" s="29" t="s">
        <v>775</v>
      </c>
      <c r="C189" s="30">
        <v>50816.19</v>
      </c>
      <c r="D189" s="29" t="s">
        <v>243</v>
      </c>
      <c r="E189" s="29">
        <v>0</v>
      </c>
      <c r="F189" s="31">
        <v>44397</v>
      </c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</row>
    <row r="190" spans="1:19">
      <c r="A190" s="28" t="s">
        <v>243</v>
      </c>
      <c r="B190" s="29" t="s">
        <v>776</v>
      </c>
      <c r="C190" s="29">
        <v>977.49</v>
      </c>
      <c r="D190" s="29" t="s">
        <v>243</v>
      </c>
      <c r="E190" s="29">
        <v>0</v>
      </c>
      <c r="F190" s="31">
        <v>44410</v>
      </c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</row>
    <row r="191" spans="1:19">
      <c r="A191" s="34" t="s">
        <v>243</v>
      </c>
      <c r="B191" s="29" t="s">
        <v>777</v>
      </c>
      <c r="C191" s="29">
        <v>360</v>
      </c>
      <c r="D191" s="29" t="s">
        <v>243</v>
      </c>
      <c r="E191" s="29">
        <v>0</v>
      </c>
      <c r="F191" s="31">
        <v>44410</v>
      </c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</row>
    <row r="192" spans="1:19">
      <c r="A192" s="34" t="s">
        <v>243</v>
      </c>
      <c r="B192" s="29" t="s">
        <v>778</v>
      </c>
      <c r="C192" s="30">
        <v>2625.7</v>
      </c>
      <c r="D192" s="29" t="s">
        <v>243</v>
      </c>
      <c r="E192" s="29">
        <v>0</v>
      </c>
      <c r="F192" s="31">
        <v>44418</v>
      </c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</row>
    <row r="193" spans="1:19">
      <c r="A193" s="34" t="s">
        <v>243</v>
      </c>
      <c r="B193" s="29" t="s">
        <v>779</v>
      </c>
      <c r="C193" s="30">
        <v>56981.8</v>
      </c>
      <c r="D193" s="29" t="s">
        <v>243</v>
      </c>
      <c r="E193" s="29">
        <v>0</v>
      </c>
      <c r="F193" s="31">
        <v>44539</v>
      </c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</row>
    <row r="194" spans="1:19">
      <c r="A194" s="34" t="s">
        <v>243</v>
      </c>
      <c r="B194" s="29" t="s">
        <v>780</v>
      </c>
      <c r="C194" s="30">
        <v>2598.6</v>
      </c>
      <c r="D194" s="32">
        <v>495830.35</v>
      </c>
      <c r="E194" s="30">
        <v>2598.6</v>
      </c>
      <c r="F194" s="31">
        <v>44547</v>
      </c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</row>
    <row r="195" spans="1:19">
      <c r="A195" s="36" t="s">
        <v>781</v>
      </c>
      <c r="B195" s="37" t="s">
        <v>782</v>
      </c>
      <c r="C195" s="37">
        <v>851.78</v>
      </c>
      <c r="D195" s="37" t="s">
        <v>243</v>
      </c>
      <c r="E195" s="37">
        <v>0</v>
      </c>
      <c r="F195" s="38">
        <v>44314</v>
      </c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</row>
    <row r="196" spans="1:19">
      <c r="A196" s="39" t="s">
        <v>243</v>
      </c>
      <c r="B196" s="37" t="s">
        <v>783</v>
      </c>
      <c r="C196" s="37">
        <v>852.95</v>
      </c>
      <c r="D196" s="37" t="s">
        <v>243</v>
      </c>
      <c r="E196" s="37">
        <v>852.95</v>
      </c>
      <c r="F196" s="38">
        <v>44459</v>
      </c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</row>
    <row r="197" spans="1:19">
      <c r="A197" s="36" t="s">
        <v>243</v>
      </c>
      <c r="B197" s="37" t="s">
        <v>784</v>
      </c>
      <c r="C197" s="40">
        <v>2819.24</v>
      </c>
      <c r="D197" s="37" t="s">
        <v>243</v>
      </c>
      <c r="E197" s="37">
        <v>137.88</v>
      </c>
      <c r="F197" s="38">
        <v>44529</v>
      </c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</row>
    <row r="198" spans="1:19">
      <c r="A198" s="36" t="s">
        <v>243</v>
      </c>
      <c r="B198" s="37" t="s">
        <v>785</v>
      </c>
      <c r="C198" s="37">
        <v>548.44000000000005</v>
      </c>
      <c r="D198" s="37" t="s">
        <v>243</v>
      </c>
      <c r="E198" s="37">
        <v>548.44000000000005</v>
      </c>
      <c r="F198" s="38">
        <v>44529</v>
      </c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</row>
    <row r="199" spans="1:19">
      <c r="A199" s="36" t="s">
        <v>781</v>
      </c>
      <c r="B199" s="37" t="s">
        <v>786</v>
      </c>
      <c r="C199" s="40">
        <v>2932.98</v>
      </c>
      <c r="D199" s="41">
        <v>8005.39</v>
      </c>
      <c r="E199" s="37">
        <v>0</v>
      </c>
      <c r="F199" s="38">
        <v>44550</v>
      </c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</row>
    <row r="200" spans="1:19">
      <c r="A200" s="33" t="s">
        <v>787</v>
      </c>
      <c r="B200" s="25" t="s">
        <v>788</v>
      </c>
      <c r="C200" s="26">
        <v>17616.830000000002</v>
      </c>
      <c r="D200" s="25" t="s">
        <v>243</v>
      </c>
      <c r="E200" s="26">
        <v>17616.830000000002</v>
      </c>
      <c r="F200" s="27">
        <v>44477</v>
      </c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</row>
    <row r="201" spans="1:19">
      <c r="A201" s="33" t="s">
        <v>789</v>
      </c>
      <c r="B201" s="25" t="s">
        <v>790</v>
      </c>
      <c r="C201" s="26">
        <v>4800.57</v>
      </c>
      <c r="D201" s="25" t="s">
        <v>243</v>
      </c>
      <c r="E201" s="26">
        <v>4800.57</v>
      </c>
      <c r="F201" s="27">
        <v>44547</v>
      </c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</row>
    <row r="202" spans="1:19">
      <c r="A202" s="24" t="s">
        <v>791</v>
      </c>
      <c r="B202" s="25" t="s">
        <v>792</v>
      </c>
      <c r="C202" s="26">
        <v>30961.48</v>
      </c>
      <c r="D202" s="25" t="s">
        <v>243</v>
      </c>
      <c r="E202" s="25">
        <v>0</v>
      </c>
      <c r="F202" s="27">
        <v>44463</v>
      </c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</row>
    <row r="203" spans="1:19">
      <c r="A203" s="24" t="s">
        <v>793</v>
      </c>
      <c r="B203" s="25" t="s">
        <v>794</v>
      </c>
      <c r="C203" s="26">
        <v>29547.11</v>
      </c>
      <c r="D203" s="25" t="s">
        <v>243</v>
      </c>
      <c r="E203" s="25">
        <v>0</v>
      </c>
      <c r="F203" s="27">
        <v>44285</v>
      </c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</row>
    <row r="204" spans="1:19">
      <c r="A204" s="24" t="s">
        <v>795</v>
      </c>
      <c r="B204" s="25" t="s">
        <v>796</v>
      </c>
      <c r="C204" s="26">
        <v>10741.79</v>
      </c>
      <c r="D204" s="25" t="s">
        <v>243</v>
      </c>
      <c r="E204" s="25">
        <v>0</v>
      </c>
      <c r="F204" s="27">
        <v>44358</v>
      </c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</row>
    <row r="205" spans="1:19">
      <c r="A205" s="24" t="s">
        <v>797</v>
      </c>
      <c r="B205" s="25" t="s">
        <v>798</v>
      </c>
      <c r="C205" s="26">
        <v>31167.19</v>
      </c>
      <c r="D205" s="25" t="s">
        <v>243</v>
      </c>
      <c r="E205" s="25">
        <v>0</v>
      </c>
      <c r="F205" s="27">
        <v>44433</v>
      </c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</row>
    <row r="206" spans="1:19">
      <c r="A206" s="33" t="s">
        <v>799</v>
      </c>
      <c r="B206" s="25" t="s">
        <v>800</v>
      </c>
      <c r="C206" s="26">
        <v>20255.400000000001</v>
      </c>
      <c r="D206" s="25" t="s">
        <v>243</v>
      </c>
      <c r="E206" s="25">
        <v>0</v>
      </c>
      <c r="F206" s="27">
        <v>44267</v>
      </c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</row>
    <row r="207" spans="1:19">
      <c r="A207" s="33" t="s">
        <v>801</v>
      </c>
      <c r="B207" s="25" t="s">
        <v>802</v>
      </c>
      <c r="C207" s="26">
        <v>11076.4</v>
      </c>
      <c r="D207" s="25" t="s">
        <v>243</v>
      </c>
      <c r="E207" s="26">
        <v>2932.98</v>
      </c>
      <c r="F207" s="27">
        <v>44379</v>
      </c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</row>
    <row r="208" spans="1:19">
      <c r="A208" s="34" t="s">
        <v>803</v>
      </c>
      <c r="B208" s="29" t="s">
        <v>804</v>
      </c>
      <c r="C208" s="30">
        <v>29527.02</v>
      </c>
      <c r="D208" s="29" t="s">
        <v>243</v>
      </c>
      <c r="E208" s="29">
        <v>0</v>
      </c>
      <c r="F208" s="31">
        <v>44347</v>
      </c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</row>
    <row r="209" spans="1:19">
      <c r="A209" s="34" t="s">
        <v>243</v>
      </c>
      <c r="B209" s="29" t="s">
        <v>805</v>
      </c>
      <c r="C209" s="30">
        <v>71742.11</v>
      </c>
      <c r="D209" s="29" t="s">
        <v>243</v>
      </c>
      <c r="E209" s="29">
        <v>0</v>
      </c>
      <c r="F209" s="31">
        <v>44382</v>
      </c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</row>
    <row r="210" spans="1:19">
      <c r="A210" s="34" t="s">
        <v>243</v>
      </c>
      <c r="B210" s="29" t="s">
        <v>806</v>
      </c>
      <c r="C210" s="30">
        <v>6877.64</v>
      </c>
      <c r="D210" s="29" t="s">
        <v>243</v>
      </c>
      <c r="E210" s="29">
        <v>0</v>
      </c>
      <c r="F210" s="31">
        <v>44386</v>
      </c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</row>
    <row r="211" spans="1:19">
      <c r="A211" s="34" t="s">
        <v>243</v>
      </c>
      <c r="B211" s="29" t="s">
        <v>807</v>
      </c>
      <c r="C211" s="30">
        <v>2354.66</v>
      </c>
      <c r="D211" s="29" t="s">
        <v>243</v>
      </c>
      <c r="E211" s="29">
        <v>0</v>
      </c>
      <c r="F211" s="31">
        <v>44459</v>
      </c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</row>
    <row r="212" spans="1:19">
      <c r="A212" s="34" t="s">
        <v>243</v>
      </c>
      <c r="B212" s="29" t="s">
        <v>808</v>
      </c>
      <c r="C212" s="30">
        <v>100000</v>
      </c>
      <c r="D212" s="32">
        <v>210501.43</v>
      </c>
      <c r="E212" s="30">
        <v>1813.62</v>
      </c>
      <c r="F212" s="31">
        <v>44314</v>
      </c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</row>
    <row r="213" spans="1:19">
      <c r="A213" s="33" t="s">
        <v>736</v>
      </c>
      <c r="B213" s="25" t="s">
        <v>809</v>
      </c>
      <c r="C213" s="26">
        <v>13107.06</v>
      </c>
      <c r="D213" s="25" t="s">
        <v>243</v>
      </c>
      <c r="E213" s="25">
        <v>0</v>
      </c>
      <c r="F213" s="27">
        <v>44347</v>
      </c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</row>
    <row r="214" spans="1:19">
      <c r="A214" s="34" t="s">
        <v>746</v>
      </c>
      <c r="B214" s="29" t="s">
        <v>810</v>
      </c>
      <c r="C214" s="30">
        <v>9964.35</v>
      </c>
      <c r="D214" s="29" t="s">
        <v>243</v>
      </c>
      <c r="E214" s="30">
        <v>9964.35</v>
      </c>
      <c r="F214" s="31">
        <v>44544</v>
      </c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</row>
    <row r="215" spans="1:19">
      <c r="A215" s="34" t="s">
        <v>243</v>
      </c>
      <c r="B215" s="29" t="s">
        <v>811</v>
      </c>
      <c r="C215" s="30">
        <v>18847.48</v>
      </c>
      <c r="D215" s="29" t="s">
        <v>243</v>
      </c>
      <c r="E215" s="29">
        <v>0</v>
      </c>
      <c r="F215" s="31">
        <v>44321</v>
      </c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</row>
    <row r="216" spans="1:19">
      <c r="A216" s="28" t="s">
        <v>243</v>
      </c>
      <c r="B216" s="29" t="s">
        <v>812</v>
      </c>
      <c r="C216" s="30">
        <v>12337.86</v>
      </c>
      <c r="D216" s="29" t="s">
        <v>243</v>
      </c>
      <c r="E216" s="29">
        <v>0</v>
      </c>
      <c r="F216" s="31">
        <v>44342</v>
      </c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</row>
    <row r="217" spans="1:19">
      <c r="A217" s="28" t="s">
        <v>243</v>
      </c>
      <c r="B217" s="29" t="s">
        <v>813</v>
      </c>
      <c r="C217" s="30">
        <v>1169.3699999999999</v>
      </c>
      <c r="D217" s="32">
        <v>42319.06</v>
      </c>
      <c r="E217" s="29">
        <v>0</v>
      </c>
      <c r="F217" s="31">
        <v>44342</v>
      </c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</row>
    <row r="218" spans="1:19">
      <c r="A218" s="33" t="s">
        <v>765</v>
      </c>
      <c r="B218" s="25" t="s">
        <v>814</v>
      </c>
      <c r="C218" s="26">
        <v>90734.49</v>
      </c>
      <c r="D218" s="25" t="s">
        <v>243</v>
      </c>
      <c r="E218" s="26">
        <v>90734.49</v>
      </c>
      <c r="F218" s="27">
        <v>44539</v>
      </c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</row>
    <row r="219" spans="1:19">
      <c r="A219" s="34" t="s">
        <v>593</v>
      </c>
      <c r="B219" s="29" t="s">
        <v>815</v>
      </c>
      <c r="C219" s="29">
        <v>744.05</v>
      </c>
      <c r="D219" s="29" t="s">
        <v>243</v>
      </c>
      <c r="E219" s="29">
        <v>0</v>
      </c>
      <c r="F219" s="31">
        <v>44321</v>
      </c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</row>
    <row r="220" spans="1:19">
      <c r="A220" s="34" t="s">
        <v>243</v>
      </c>
      <c r="B220" s="29" t="s">
        <v>816</v>
      </c>
      <c r="C220" s="30">
        <v>3200</v>
      </c>
      <c r="D220" s="29" t="s">
        <v>243</v>
      </c>
      <c r="E220" s="30">
        <v>3200</v>
      </c>
      <c r="F220" s="31">
        <v>44375</v>
      </c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</row>
    <row r="221" spans="1:19">
      <c r="A221" s="34" t="s">
        <v>243</v>
      </c>
      <c r="B221" s="29" t="s">
        <v>817</v>
      </c>
      <c r="C221" s="30">
        <v>5250</v>
      </c>
      <c r="D221" s="32">
        <v>9194.0499999999993</v>
      </c>
      <c r="E221" s="30">
        <v>5250</v>
      </c>
      <c r="F221" s="31">
        <v>44389</v>
      </c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</row>
    <row r="222" spans="1:19">
      <c r="A222" s="33" t="s">
        <v>818</v>
      </c>
      <c r="B222" s="25" t="s">
        <v>819</v>
      </c>
      <c r="C222" s="26">
        <v>11400</v>
      </c>
      <c r="D222" s="25" t="s">
        <v>243</v>
      </c>
      <c r="E222" s="26">
        <v>11400</v>
      </c>
      <c r="F222" s="27">
        <v>44463</v>
      </c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</row>
    <row r="223" spans="1:19">
      <c r="A223" s="33" t="s">
        <v>820</v>
      </c>
      <c r="B223" s="25" t="s">
        <v>821</v>
      </c>
      <c r="C223" s="26">
        <v>28000</v>
      </c>
      <c r="D223" s="25" t="s">
        <v>243</v>
      </c>
      <c r="E223" s="26">
        <v>18720</v>
      </c>
      <c r="F223" s="27">
        <v>44228</v>
      </c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</row>
    <row r="224" spans="1:19">
      <c r="A224" s="33" t="s">
        <v>822</v>
      </c>
      <c r="B224" s="25" t="s">
        <v>823</v>
      </c>
      <c r="C224" s="26">
        <v>9000</v>
      </c>
      <c r="D224" s="25" t="s">
        <v>243</v>
      </c>
      <c r="E224" s="26">
        <v>3600</v>
      </c>
      <c r="F224" s="27">
        <v>44474</v>
      </c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</row>
    <row r="225" spans="1:19">
      <c r="A225" s="24" t="s">
        <v>502</v>
      </c>
      <c r="B225" s="25" t="s">
        <v>824</v>
      </c>
      <c r="C225" s="26">
        <v>29040</v>
      </c>
      <c r="D225" s="25" t="s">
        <v>243</v>
      </c>
      <c r="E225" s="26">
        <v>17424</v>
      </c>
      <c r="F225" s="27">
        <v>44518</v>
      </c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</row>
    <row r="226" spans="1:19">
      <c r="A226" s="34" t="s">
        <v>825</v>
      </c>
      <c r="B226" s="29" t="s">
        <v>826</v>
      </c>
      <c r="C226" s="30">
        <v>4926.79</v>
      </c>
      <c r="D226" s="29" t="s">
        <v>243</v>
      </c>
      <c r="E226" s="30">
        <v>1662.84</v>
      </c>
      <c r="F226" s="31">
        <v>44253</v>
      </c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</row>
    <row r="227" spans="1:19">
      <c r="A227" s="34" t="s">
        <v>825</v>
      </c>
      <c r="B227" s="29" t="s">
        <v>827</v>
      </c>
      <c r="C227" s="30">
        <v>11251.36</v>
      </c>
      <c r="D227" s="32">
        <v>16178.15</v>
      </c>
      <c r="E227" s="30">
        <v>11251.36</v>
      </c>
      <c r="F227" s="31">
        <v>44449</v>
      </c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</row>
    <row r="228" spans="1:19">
      <c r="A228" s="39" t="s">
        <v>828</v>
      </c>
      <c r="B228" s="37" t="s">
        <v>829</v>
      </c>
      <c r="C228" s="40">
        <v>1340</v>
      </c>
      <c r="D228" s="37" t="s">
        <v>243</v>
      </c>
      <c r="E228" s="37">
        <v>80</v>
      </c>
      <c r="F228" s="38">
        <v>44253</v>
      </c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</row>
    <row r="229" spans="1:19">
      <c r="A229" s="36" t="s">
        <v>828</v>
      </c>
      <c r="B229" s="37" t="s">
        <v>830</v>
      </c>
      <c r="C229" s="40">
        <v>5400</v>
      </c>
      <c r="D229" s="41">
        <v>6740</v>
      </c>
      <c r="E229" s="40">
        <v>5400</v>
      </c>
      <c r="F229" s="38">
        <v>44314</v>
      </c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</row>
    <row r="230" spans="1:19">
      <c r="A230" s="24" t="s">
        <v>803</v>
      </c>
      <c r="B230" s="25" t="s">
        <v>831</v>
      </c>
      <c r="C230" s="25">
        <v>598.95000000000005</v>
      </c>
      <c r="D230" s="25" t="s">
        <v>243</v>
      </c>
      <c r="E230" s="25">
        <v>598.95000000000005</v>
      </c>
      <c r="F230" s="27">
        <v>44547</v>
      </c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</row>
    <row r="231" spans="1:19">
      <c r="A231" s="33" t="s">
        <v>832</v>
      </c>
      <c r="B231" s="25" t="s">
        <v>833</v>
      </c>
      <c r="C231" s="26">
        <v>1656</v>
      </c>
      <c r="D231" s="25" t="s">
        <v>243</v>
      </c>
      <c r="E231" s="26">
        <v>1656</v>
      </c>
      <c r="F231" s="27">
        <v>44265</v>
      </c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</row>
    <row r="232" spans="1:19">
      <c r="A232" s="33" t="s">
        <v>834</v>
      </c>
      <c r="B232" s="25" t="s">
        <v>835</v>
      </c>
      <c r="C232" s="26">
        <v>42694</v>
      </c>
      <c r="D232" s="25" t="s">
        <v>243</v>
      </c>
      <c r="E232" s="25">
        <v>0</v>
      </c>
      <c r="F232" s="27">
        <v>44260</v>
      </c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</row>
    <row r="233" spans="1:19">
      <c r="A233" s="33" t="s">
        <v>836</v>
      </c>
      <c r="B233" s="25" t="s">
        <v>837</v>
      </c>
      <c r="C233" s="26">
        <v>13500</v>
      </c>
      <c r="D233" s="25" t="s">
        <v>243</v>
      </c>
      <c r="E233" s="26">
        <v>13500</v>
      </c>
      <c r="F233" s="27">
        <v>44389</v>
      </c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</row>
    <row r="234" spans="1:19">
      <c r="A234" s="24" t="s">
        <v>838</v>
      </c>
      <c r="B234" s="25" t="s">
        <v>839</v>
      </c>
      <c r="C234" s="26">
        <v>15000</v>
      </c>
      <c r="D234" s="25" t="s">
        <v>243</v>
      </c>
      <c r="E234" s="26">
        <v>3000</v>
      </c>
      <c r="F234" s="27">
        <v>44550</v>
      </c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</row>
    <row r="235" spans="1:19">
      <c r="A235" s="24" t="s">
        <v>840</v>
      </c>
      <c r="B235" s="25" t="s">
        <v>841</v>
      </c>
      <c r="C235" s="26">
        <v>30000</v>
      </c>
      <c r="D235" s="25" t="s">
        <v>243</v>
      </c>
      <c r="E235" s="26">
        <v>6000</v>
      </c>
      <c r="F235" s="27">
        <v>44474</v>
      </c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</row>
    <row r="236" spans="1:19">
      <c r="A236" s="24" t="s">
        <v>526</v>
      </c>
      <c r="B236" s="25" t="s">
        <v>842</v>
      </c>
      <c r="C236" s="26">
        <v>20000</v>
      </c>
      <c r="D236" s="25" t="s">
        <v>243</v>
      </c>
      <c r="E236" s="26">
        <v>4000</v>
      </c>
      <c r="F236" s="27">
        <v>44470</v>
      </c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</row>
    <row r="237" spans="1:19">
      <c r="A237" s="24" t="s">
        <v>843</v>
      </c>
      <c r="B237" s="25" t="s">
        <v>844</v>
      </c>
      <c r="C237" s="26">
        <v>18000</v>
      </c>
      <c r="D237" s="25" t="s">
        <v>243</v>
      </c>
      <c r="E237" s="26">
        <v>18000</v>
      </c>
      <c r="F237" s="27">
        <v>44389</v>
      </c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</row>
    <row r="238" spans="1:19">
      <c r="A238" s="28" t="s">
        <v>845</v>
      </c>
      <c r="B238" s="29" t="s">
        <v>846</v>
      </c>
      <c r="C238" s="30">
        <v>15000</v>
      </c>
      <c r="D238" s="29" t="s">
        <v>243</v>
      </c>
      <c r="E238" s="30">
        <v>3000</v>
      </c>
      <c r="F238" s="31">
        <v>44475</v>
      </c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</row>
    <row r="239" spans="1:19">
      <c r="A239" s="34" t="s">
        <v>243</v>
      </c>
      <c r="B239" s="29" t="s">
        <v>847</v>
      </c>
      <c r="C239" s="30">
        <v>177000</v>
      </c>
      <c r="D239" s="29" t="s">
        <v>243</v>
      </c>
      <c r="E239" s="30">
        <v>6471.7</v>
      </c>
      <c r="F239" s="31">
        <v>44211</v>
      </c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</row>
    <row r="240" spans="1:19">
      <c r="A240" s="34" t="s">
        <v>243</v>
      </c>
      <c r="B240" s="29" t="s">
        <v>848</v>
      </c>
      <c r="C240" s="30">
        <v>10100</v>
      </c>
      <c r="D240" s="32">
        <v>202100</v>
      </c>
      <c r="E240" s="29">
        <v>931.33</v>
      </c>
      <c r="F240" s="31">
        <v>44211</v>
      </c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</row>
    <row r="241" spans="1:19">
      <c r="A241" s="42" t="s">
        <v>520</v>
      </c>
      <c r="B241" s="25" t="s">
        <v>849</v>
      </c>
      <c r="C241" s="26">
        <v>196400</v>
      </c>
      <c r="D241" s="25" t="s">
        <v>243</v>
      </c>
      <c r="E241" s="26">
        <v>13816.81</v>
      </c>
      <c r="F241" s="27">
        <v>44211</v>
      </c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</row>
    <row r="243" spans="1:19">
      <c r="A243" s="22" t="s">
        <v>515</v>
      </c>
      <c r="B243" s="22" t="s">
        <v>517</v>
      </c>
      <c r="C243" s="22" t="s">
        <v>850</v>
      </c>
      <c r="D243" s="22" t="s">
        <v>519</v>
      </c>
    </row>
    <row r="244" spans="1:19">
      <c r="A244" s="25" t="s">
        <v>119</v>
      </c>
      <c r="B244" s="26">
        <v>11936.66</v>
      </c>
      <c r="C244" s="25" t="s">
        <v>243</v>
      </c>
      <c r="D244" s="27">
        <v>44229</v>
      </c>
    </row>
    <row r="245" spans="1:19">
      <c r="A245" s="25" t="s">
        <v>171</v>
      </c>
      <c r="B245" s="26">
        <v>110267.81</v>
      </c>
      <c r="C245" s="25" t="s">
        <v>243</v>
      </c>
      <c r="D245" s="27">
        <v>44322</v>
      </c>
    </row>
    <row r="246" spans="1:19">
      <c r="A246" s="25" t="s">
        <v>851</v>
      </c>
      <c r="B246" s="26">
        <v>222411.31</v>
      </c>
      <c r="C246" s="25" t="s">
        <v>243</v>
      </c>
      <c r="D246" s="27">
        <v>44362</v>
      </c>
    </row>
    <row r="247" spans="1:19">
      <c r="A247" s="29" t="s">
        <v>193</v>
      </c>
      <c r="B247" s="30">
        <v>91265.79</v>
      </c>
      <c r="C247" s="29" t="s">
        <v>243</v>
      </c>
      <c r="D247" s="31">
        <v>44369</v>
      </c>
    </row>
    <row r="248" spans="1:19">
      <c r="A248" s="29" t="s">
        <v>193</v>
      </c>
      <c r="B248" s="30">
        <v>29309.65</v>
      </c>
      <c r="C248" s="43">
        <v>120575.44</v>
      </c>
      <c r="D248" s="31">
        <v>44470</v>
      </c>
    </row>
    <row r="249" spans="1:19">
      <c r="A249" s="25" t="s">
        <v>852</v>
      </c>
      <c r="B249" s="26">
        <v>65618.3</v>
      </c>
      <c r="C249" s="25" t="s">
        <v>243</v>
      </c>
      <c r="D249" s="27">
        <v>44272</v>
      </c>
    </row>
    <row r="250" spans="1:19">
      <c r="A250" s="29" t="s">
        <v>853</v>
      </c>
      <c r="B250" s="30">
        <v>6352.5</v>
      </c>
      <c r="C250" s="29" t="s">
        <v>243</v>
      </c>
      <c r="D250" s="31">
        <v>44210</v>
      </c>
    </row>
    <row r="251" spans="1:19">
      <c r="A251" s="29" t="s">
        <v>853</v>
      </c>
      <c r="B251" s="30">
        <v>59654.04</v>
      </c>
      <c r="C251" s="43">
        <v>66006.539999999994</v>
      </c>
      <c r="D251" s="31">
        <v>44361</v>
      </c>
    </row>
    <row r="252" spans="1:19">
      <c r="A252" s="25" t="s">
        <v>854</v>
      </c>
      <c r="B252" s="26">
        <v>158800.20000000001</v>
      </c>
      <c r="C252" s="25" t="s">
        <v>243</v>
      </c>
      <c r="D252" s="27">
        <v>44434</v>
      </c>
    </row>
    <row r="253" spans="1:19">
      <c r="A253" s="25" t="s">
        <v>640</v>
      </c>
      <c r="B253" s="26">
        <v>1267038.46</v>
      </c>
      <c r="C253" s="25" t="s">
        <v>243</v>
      </c>
      <c r="D253" s="27">
        <v>44497</v>
      </c>
    </row>
    <row r="254" spans="1:19">
      <c r="A254" s="29" t="s">
        <v>134</v>
      </c>
      <c r="B254" s="30">
        <v>14893</v>
      </c>
      <c r="C254" s="29" t="s">
        <v>243</v>
      </c>
      <c r="D254" s="31">
        <v>44267</v>
      </c>
    </row>
    <row r="255" spans="1:19">
      <c r="A255" s="29" t="s">
        <v>134</v>
      </c>
      <c r="B255" s="30">
        <v>151634.91</v>
      </c>
      <c r="C255" s="29" t="s">
        <v>243</v>
      </c>
      <c r="D255" s="31">
        <v>44294</v>
      </c>
    </row>
    <row r="256" spans="1:19">
      <c r="A256" s="29" t="s">
        <v>134</v>
      </c>
      <c r="B256" s="30">
        <v>158552.88</v>
      </c>
      <c r="C256" s="43">
        <v>325080.78999999998</v>
      </c>
      <c r="D256" s="31">
        <v>44351</v>
      </c>
    </row>
    <row r="257" spans="1:4">
      <c r="A257" s="37" t="s">
        <v>108</v>
      </c>
      <c r="B257" s="40">
        <v>11448</v>
      </c>
      <c r="C257" s="37" t="s">
        <v>243</v>
      </c>
      <c r="D257" s="38">
        <v>44224</v>
      </c>
    </row>
    <row r="258" spans="1:4">
      <c r="A258" s="37" t="s">
        <v>108</v>
      </c>
      <c r="B258" s="40">
        <v>7192.1</v>
      </c>
      <c r="C258" s="44">
        <v>18640.099999999999</v>
      </c>
      <c r="D258" s="38">
        <v>44292</v>
      </c>
    </row>
    <row r="259" spans="1:4">
      <c r="A259" s="25" t="s">
        <v>225</v>
      </c>
      <c r="B259" s="26">
        <v>11236</v>
      </c>
      <c r="C259" s="25" t="s">
        <v>243</v>
      </c>
      <c r="D259" s="27">
        <v>44518</v>
      </c>
    </row>
    <row r="260" spans="1:4">
      <c r="A260" s="25" t="s">
        <v>220</v>
      </c>
      <c r="B260" s="26">
        <v>19339.2</v>
      </c>
      <c r="C260" s="25" t="s">
        <v>243</v>
      </c>
      <c r="D260" s="27">
        <v>44495</v>
      </c>
    </row>
    <row r="261" spans="1:4">
      <c r="A261" s="25" t="s">
        <v>855</v>
      </c>
      <c r="B261" s="26">
        <v>13250</v>
      </c>
      <c r="C261" s="25" t="s">
        <v>243</v>
      </c>
      <c r="D261" s="27">
        <v>44480</v>
      </c>
    </row>
    <row r="262" spans="1:4">
      <c r="A262" s="25" t="s">
        <v>856</v>
      </c>
      <c r="B262" s="26">
        <v>6095</v>
      </c>
      <c r="C262" s="25" t="s">
        <v>243</v>
      </c>
      <c r="D262" s="27">
        <v>44224</v>
      </c>
    </row>
    <row r="263" spans="1:4">
      <c r="A263" s="25" t="s">
        <v>857</v>
      </c>
      <c r="B263" s="26">
        <v>37509.15</v>
      </c>
      <c r="C263" s="25" t="s">
        <v>243</v>
      </c>
      <c r="D263" s="27">
        <v>44260</v>
      </c>
    </row>
    <row r="264" spans="1:4">
      <c r="A264" s="29" t="s">
        <v>142</v>
      </c>
      <c r="B264" s="30">
        <v>15493.45</v>
      </c>
      <c r="C264" s="29" t="s">
        <v>243</v>
      </c>
      <c r="D264" s="31">
        <v>44271</v>
      </c>
    </row>
    <row r="265" spans="1:4">
      <c r="A265" s="29" t="s">
        <v>142</v>
      </c>
      <c r="B265" s="30">
        <v>177523.35</v>
      </c>
      <c r="C265" s="29" t="s">
        <v>243</v>
      </c>
      <c r="D265" s="31">
        <v>44354</v>
      </c>
    </row>
    <row r="266" spans="1:4">
      <c r="A266" s="29" t="s">
        <v>142</v>
      </c>
      <c r="B266" s="30">
        <v>55018.51</v>
      </c>
      <c r="C266" s="43">
        <v>248035.31</v>
      </c>
      <c r="D266" s="31">
        <v>44369</v>
      </c>
    </row>
    <row r="267" spans="1:4">
      <c r="A267" s="25" t="s">
        <v>858</v>
      </c>
      <c r="B267" s="26">
        <v>118411.54</v>
      </c>
      <c r="C267" s="25" t="s">
        <v>243</v>
      </c>
      <c r="D267" s="27">
        <v>44372</v>
      </c>
    </row>
    <row r="268" spans="1:4">
      <c r="A268" s="29" t="s">
        <v>859</v>
      </c>
      <c r="B268" s="30">
        <v>2329.25</v>
      </c>
      <c r="C268" s="29" t="s">
        <v>243</v>
      </c>
      <c r="D268" s="31">
        <v>44201</v>
      </c>
    </row>
    <row r="269" spans="1:4">
      <c r="A269" s="29" t="s">
        <v>859</v>
      </c>
      <c r="B269" s="30">
        <v>2141.6999999999998</v>
      </c>
      <c r="C269" s="29" t="s">
        <v>243</v>
      </c>
      <c r="D269" s="31">
        <v>44274</v>
      </c>
    </row>
    <row r="270" spans="1:4">
      <c r="A270" s="29" t="s">
        <v>859</v>
      </c>
      <c r="B270" s="30">
        <v>1560.9</v>
      </c>
      <c r="C270" s="29" t="s">
        <v>243</v>
      </c>
      <c r="D270" s="31">
        <v>44281</v>
      </c>
    </row>
    <row r="271" spans="1:4">
      <c r="A271" s="29" t="s">
        <v>859</v>
      </c>
      <c r="B271" s="30">
        <v>1228.1500000000001</v>
      </c>
      <c r="C271" s="29" t="s">
        <v>243</v>
      </c>
      <c r="D271" s="31">
        <v>44293</v>
      </c>
    </row>
    <row r="272" spans="1:4">
      <c r="A272" s="29" t="s">
        <v>859</v>
      </c>
      <c r="B272" s="30">
        <v>1802.9</v>
      </c>
      <c r="C272" s="29" t="s">
        <v>243</v>
      </c>
      <c r="D272" s="31">
        <v>44293</v>
      </c>
    </row>
    <row r="273" spans="1:4">
      <c r="A273" s="29" t="s">
        <v>859</v>
      </c>
      <c r="B273" s="30">
        <v>1228.1500000000001</v>
      </c>
      <c r="C273" s="29" t="s">
        <v>243</v>
      </c>
      <c r="D273" s="31">
        <v>44320</v>
      </c>
    </row>
    <row r="274" spans="1:4">
      <c r="A274" s="29" t="s">
        <v>859</v>
      </c>
      <c r="B274" s="30">
        <v>1742.4</v>
      </c>
      <c r="C274" s="29" t="s">
        <v>243</v>
      </c>
      <c r="D274" s="31">
        <v>44320</v>
      </c>
    </row>
    <row r="275" spans="1:4">
      <c r="A275" s="29" t="s">
        <v>859</v>
      </c>
      <c r="B275" s="30">
        <v>1893.65</v>
      </c>
      <c r="C275" s="29" t="s">
        <v>243</v>
      </c>
      <c r="D275" s="31">
        <v>44355</v>
      </c>
    </row>
    <row r="276" spans="1:4">
      <c r="A276" s="29" t="s">
        <v>859</v>
      </c>
      <c r="B276" s="30">
        <v>1530.65</v>
      </c>
      <c r="C276" s="43">
        <v>15457.75</v>
      </c>
      <c r="D276" s="31">
        <v>44488</v>
      </c>
    </row>
    <row r="277" spans="1:4">
      <c r="A277" s="25" t="s">
        <v>188</v>
      </c>
      <c r="B277" s="26">
        <v>62403.09</v>
      </c>
      <c r="C277" s="25" t="s">
        <v>243</v>
      </c>
      <c r="D277" s="27">
        <v>44369</v>
      </c>
    </row>
    <row r="278" spans="1:4">
      <c r="A278" s="25" t="s">
        <v>209</v>
      </c>
      <c r="B278" s="26">
        <v>5149.4799999999996</v>
      </c>
      <c r="C278" s="25" t="s">
        <v>243</v>
      </c>
      <c r="D278" s="27">
        <v>44475</v>
      </c>
    </row>
    <row r="279" spans="1:4">
      <c r="A279" s="25" t="s">
        <v>860</v>
      </c>
      <c r="B279" s="26">
        <v>162392.44</v>
      </c>
      <c r="C279" s="25" t="s">
        <v>243</v>
      </c>
      <c r="D279" s="27">
        <v>44333</v>
      </c>
    </row>
    <row r="280" spans="1:4">
      <c r="A280" s="25" t="s">
        <v>861</v>
      </c>
      <c r="B280" s="26">
        <v>21774.1</v>
      </c>
      <c r="C280" s="25" t="s">
        <v>243</v>
      </c>
      <c r="D280" s="27">
        <v>44470</v>
      </c>
    </row>
    <row r="281" spans="1:4">
      <c r="A281" s="25" t="s">
        <v>233</v>
      </c>
      <c r="B281" s="26">
        <v>6957.5</v>
      </c>
      <c r="C281" s="25" t="s">
        <v>243</v>
      </c>
      <c r="D281" s="27">
        <v>44519</v>
      </c>
    </row>
    <row r="282" spans="1:4">
      <c r="A282" s="25" t="s">
        <v>238</v>
      </c>
      <c r="B282" s="26">
        <v>9982.58</v>
      </c>
      <c r="C282" s="25" t="s">
        <v>243</v>
      </c>
      <c r="D282" s="27">
        <v>44540</v>
      </c>
    </row>
    <row r="283" spans="1:4">
      <c r="A283" s="25" t="s">
        <v>112</v>
      </c>
      <c r="B283" s="26">
        <v>5421.9</v>
      </c>
      <c r="C283" s="25" t="s">
        <v>243</v>
      </c>
      <c r="D283" s="27">
        <v>44224</v>
      </c>
    </row>
    <row r="284" spans="1:4">
      <c r="A284" s="29" t="s">
        <v>122</v>
      </c>
      <c r="B284" s="30">
        <v>13239.4</v>
      </c>
      <c r="C284" s="29" t="s">
        <v>243</v>
      </c>
      <c r="D284" s="31">
        <v>44231</v>
      </c>
    </row>
    <row r="285" spans="1:4">
      <c r="A285" s="29" t="s">
        <v>122</v>
      </c>
      <c r="B285" s="30">
        <v>10335</v>
      </c>
      <c r="C285" s="29" t="s">
        <v>243</v>
      </c>
      <c r="D285" s="31">
        <v>44272</v>
      </c>
    </row>
    <row r="286" spans="1:4">
      <c r="A286" s="29" t="s">
        <v>122</v>
      </c>
      <c r="B286" s="30">
        <v>3180</v>
      </c>
      <c r="C286" s="43">
        <v>26754.400000000001</v>
      </c>
      <c r="D286" s="31">
        <v>44312</v>
      </c>
    </row>
    <row r="287" spans="1:4">
      <c r="A287" s="37" t="s">
        <v>125</v>
      </c>
      <c r="B287" s="37">
        <v>989.18</v>
      </c>
      <c r="C287" s="37" t="s">
        <v>243</v>
      </c>
      <c r="D287" s="38">
        <v>44231</v>
      </c>
    </row>
    <row r="288" spans="1:4">
      <c r="A288" s="37" t="s">
        <v>125</v>
      </c>
      <c r="B288" s="40">
        <v>32200.68</v>
      </c>
      <c r="C288" s="44">
        <v>33189.86</v>
      </c>
      <c r="D288" s="38">
        <v>44335</v>
      </c>
    </row>
    <row r="289" spans="1:4">
      <c r="A289" s="29" t="s">
        <v>137</v>
      </c>
      <c r="B289" s="30">
        <v>63702.49</v>
      </c>
      <c r="C289" s="29" t="s">
        <v>243</v>
      </c>
      <c r="D289" s="31">
        <v>44201</v>
      </c>
    </row>
    <row r="290" spans="1:4">
      <c r="A290" s="29" t="s">
        <v>137</v>
      </c>
      <c r="B290" s="30">
        <v>3958.08</v>
      </c>
      <c r="C290" s="29" t="s">
        <v>243</v>
      </c>
      <c r="D290" s="31">
        <v>44270</v>
      </c>
    </row>
    <row r="291" spans="1:4">
      <c r="A291" s="29" t="s">
        <v>137</v>
      </c>
      <c r="B291" s="30">
        <v>984577.11</v>
      </c>
      <c r="C291" s="29" t="s">
        <v>243</v>
      </c>
      <c r="D291" s="31">
        <v>44270</v>
      </c>
    </row>
    <row r="292" spans="1:4">
      <c r="A292" s="29" t="s">
        <v>137</v>
      </c>
      <c r="B292" s="30">
        <v>30173.5</v>
      </c>
      <c r="C292" s="29" t="s">
        <v>243</v>
      </c>
      <c r="D292" s="31">
        <v>44292</v>
      </c>
    </row>
    <row r="293" spans="1:4">
      <c r="A293" s="29" t="s">
        <v>137</v>
      </c>
      <c r="B293" s="30">
        <v>727303.4</v>
      </c>
      <c r="C293" s="29" t="s">
        <v>243</v>
      </c>
      <c r="D293" s="31">
        <v>44301</v>
      </c>
    </row>
    <row r="294" spans="1:4">
      <c r="A294" s="29" t="s">
        <v>137</v>
      </c>
      <c r="B294" s="30">
        <v>13406.53</v>
      </c>
      <c r="C294" s="29" t="s">
        <v>243</v>
      </c>
      <c r="D294" s="31">
        <v>44323</v>
      </c>
    </row>
    <row r="295" spans="1:4">
      <c r="A295" s="29" t="s">
        <v>137</v>
      </c>
      <c r="B295" s="30">
        <v>56491.99</v>
      </c>
      <c r="C295" s="29" t="s">
        <v>243</v>
      </c>
      <c r="D295" s="31">
        <v>44344</v>
      </c>
    </row>
    <row r="296" spans="1:4">
      <c r="A296" s="29" t="s">
        <v>137</v>
      </c>
      <c r="B296" s="30">
        <v>234943.89</v>
      </c>
      <c r="C296" s="29" t="s">
        <v>243</v>
      </c>
      <c r="D296" s="31">
        <v>44428</v>
      </c>
    </row>
    <row r="297" spans="1:4">
      <c r="A297" s="29" t="s">
        <v>137</v>
      </c>
      <c r="B297" s="30">
        <v>24972.94</v>
      </c>
      <c r="C297" s="29" t="s">
        <v>243</v>
      </c>
      <c r="D297" s="31">
        <v>44435</v>
      </c>
    </row>
    <row r="298" spans="1:4">
      <c r="A298" s="29" t="s">
        <v>137</v>
      </c>
      <c r="B298" s="30">
        <v>653609.31000000006</v>
      </c>
      <c r="C298" s="29" t="s">
        <v>243</v>
      </c>
      <c r="D298" s="31">
        <v>44483</v>
      </c>
    </row>
    <row r="299" spans="1:4">
      <c r="A299" s="29" t="s">
        <v>137</v>
      </c>
      <c r="B299" s="30">
        <v>6237.17</v>
      </c>
      <c r="C299" s="43">
        <v>2799376.41</v>
      </c>
      <c r="D299" s="31">
        <v>44531</v>
      </c>
    </row>
    <row r="300" spans="1:4">
      <c r="A300" s="25" t="s">
        <v>862</v>
      </c>
      <c r="B300" s="26">
        <v>6957.5</v>
      </c>
      <c r="C300" s="25" t="s">
        <v>243</v>
      </c>
      <c r="D300" s="27">
        <v>44200</v>
      </c>
    </row>
    <row r="301" spans="1:4">
      <c r="A301" s="29" t="s">
        <v>863</v>
      </c>
      <c r="B301" s="30">
        <v>30752.32</v>
      </c>
      <c r="C301" s="29" t="s">
        <v>243</v>
      </c>
      <c r="D301" s="31">
        <v>44279</v>
      </c>
    </row>
    <row r="302" spans="1:4">
      <c r="A302" s="29" t="s">
        <v>863</v>
      </c>
      <c r="B302" s="30">
        <v>10899.81</v>
      </c>
      <c r="C302" s="29" t="s">
        <v>243</v>
      </c>
      <c r="D302" s="31">
        <v>44356</v>
      </c>
    </row>
    <row r="303" spans="1:4">
      <c r="A303" s="29" t="s">
        <v>863</v>
      </c>
      <c r="B303" s="30">
        <v>38146.49</v>
      </c>
      <c r="C303" s="29" t="s">
        <v>243</v>
      </c>
      <c r="D303" s="31">
        <v>44356</v>
      </c>
    </row>
    <row r="304" spans="1:4">
      <c r="A304" s="29" t="s">
        <v>863</v>
      </c>
      <c r="B304" s="30">
        <v>31693.35</v>
      </c>
      <c r="C304" s="29" t="s">
        <v>243</v>
      </c>
      <c r="D304" s="31">
        <v>44368</v>
      </c>
    </row>
    <row r="305" spans="1:4">
      <c r="A305" s="29" t="s">
        <v>863</v>
      </c>
      <c r="B305" s="30">
        <v>10811.87</v>
      </c>
      <c r="C305" s="29" t="s">
        <v>243</v>
      </c>
      <c r="D305" s="31">
        <v>44505</v>
      </c>
    </row>
    <row r="306" spans="1:4">
      <c r="A306" s="29" t="s">
        <v>863</v>
      </c>
      <c r="B306" s="30">
        <v>63940.15</v>
      </c>
      <c r="C306" s="29" t="s">
        <v>243</v>
      </c>
      <c r="D306" s="31">
        <v>44519</v>
      </c>
    </row>
    <row r="307" spans="1:4">
      <c r="A307" s="29" t="s">
        <v>863</v>
      </c>
      <c r="B307" s="30">
        <v>11666.13</v>
      </c>
      <c r="C307" s="43">
        <v>197910.12</v>
      </c>
      <c r="D307" s="31">
        <v>44545</v>
      </c>
    </row>
    <row r="308" spans="1:4">
      <c r="A308" s="25" t="s">
        <v>223</v>
      </c>
      <c r="B308" s="26">
        <v>569231.62</v>
      </c>
      <c r="C308" s="25" t="s">
        <v>243</v>
      </c>
      <c r="D308" s="27">
        <v>44495</v>
      </c>
    </row>
    <row r="309" spans="1:4">
      <c r="A309" s="29" t="s">
        <v>161</v>
      </c>
      <c r="B309" s="30">
        <v>4961</v>
      </c>
      <c r="C309" s="29" t="s">
        <v>243</v>
      </c>
      <c r="D309" s="31">
        <v>44298</v>
      </c>
    </row>
    <row r="310" spans="1:4">
      <c r="A310" s="29" t="s">
        <v>161</v>
      </c>
      <c r="B310" s="30">
        <v>21606.46</v>
      </c>
      <c r="C310" s="43">
        <v>26567.46</v>
      </c>
      <c r="D310" s="31">
        <v>44327</v>
      </c>
    </row>
    <row r="311" spans="1:4">
      <c r="A311" s="25" t="s">
        <v>864</v>
      </c>
      <c r="B311" s="26">
        <v>99791.56</v>
      </c>
      <c r="C311" s="25" t="s">
        <v>243</v>
      </c>
      <c r="D311" s="27">
        <v>44293</v>
      </c>
    </row>
    <row r="312" spans="1:4">
      <c r="A312" s="25" t="s">
        <v>865</v>
      </c>
      <c r="B312" s="26">
        <v>3595033.31</v>
      </c>
      <c r="C312" s="25" t="s">
        <v>243</v>
      </c>
      <c r="D312" s="27">
        <v>44371</v>
      </c>
    </row>
    <row r="313" spans="1:4">
      <c r="A313" s="25" t="s">
        <v>201</v>
      </c>
      <c r="B313" s="26">
        <v>156770.98000000001</v>
      </c>
      <c r="C313" s="25" t="s">
        <v>243</v>
      </c>
      <c r="D313" s="27">
        <v>44438</v>
      </c>
    </row>
    <row r="314" spans="1:4">
      <c r="A314" s="25" t="s">
        <v>866</v>
      </c>
      <c r="B314" s="26">
        <v>265571.05</v>
      </c>
      <c r="C314" s="25" t="s">
        <v>243</v>
      </c>
      <c r="D314" s="27">
        <v>44524</v>
      </c>
    </row>
    <row r="315" spans="1:4">
      <c r="A315" s="29" t="s">
        <v>115</v>
      </c>
      <c r="B315" s="30">
        <v>30104.799999999999</v>
      </c>
      <c r="C315" s="29" t="s">
        <v>243</v>
      </c>
      <c r="D315" s="31">
        <v>44228</v>
      </c>
    </row>
    <row r="316" spans="1:4">
      <c r="A316" s="29" t="s">
        <v>115</v>
      </c>
      <c r="B316" s="30">
        <v>100271.73</v>
      </c>
      <c r="C316" s="43">
        <v>130376.53</v>
      </c>
      <c r="D316" s="31">
        <v>44446</v>
      </c>
    </row>
    <row r="317" spans="1:4">
      <c r="A317" s="37" t="s">
        <v>867</v>
      </c>
      <c r="B317" s="40">
        <v>36493.620000000003</v>
      </c>
      <c r="C317" s="37" t="s">
        <v>243</v>
      </c>
      <c r="D317" s="38">
        <v>44260</v>
      </c>
    </row>
    <row r="318" spans="1:4">
      <c r="A318" s="37" t="s">
        <v>867</v>
      </c>
      <c r="B318" s="40">
        <v>327023.33</v>
      </c>
      <c r="C318" s="37" t="s">
        <v>243</v>
      </c>
      <c r="D318" s="38">
        <v>44280</v>
      </c>
    </row>
    <row r="319" spans="1:4">
      <c r="A319" s="37" t="s">
        <v>867</v>
      </c>
      <c r="B319" s="40">
        <v>131700</v>
      </c>
      <c r="C319" s="37" t="s">
        <v>243</v>
      </c>
      <c r="D319" s="38">
        <v>44351</v>
      </c>
    </row>
    <row r="320" spans="1:4">
      <c r="A320" s="37" t="s">
        <v>867</v>
      </c>
      <c r="B320" s="40">
        <v>281201.13</v>
      </c>
      <c r="C320" s="44">
        <v>776418.08</v>
      </c>
      <c r="D320" s="38">
        <v>44369</v>
      </c>
    </row>
    <row r="321" spans="1:4">
      <c r="A321" s="29" t="s">
        <v>151</v>
      </c>
      <c r="B321" s="30">
        <v>16743.77</v>
      </c>
      <c r="C321" s="29" t="s">
        <v>243</v>
      </c>
      <c r="D321" s="31">
        <v>44292</v>
      </c>
    </row>
    <row r="322" spans="1:4">
      <c r="A322" s="29" t="s">
        <v>151</v>
      </c>
      <c r="B322" s="30">
        <v>9729.2099999999991</v>
      </c>
      <c r="C322" s="43">
        <v>26472.98</v>
      </c>
      <c r="D322" s="31">
        <v>44292</v>
      </c>
    </row>
    <row r="323" spans="1:4">
      <c r="A323" s="25" t="s">
        <v>183</v>
      </c>
      <c r="B323" s="26">
        <v>3789.5</v>
      </c>
      <c r="C323" s="25" t="s">
        <v>243</v>
      </c>
      <c r="D323" s="27">
        <v>44358</v>
      </c>
    </row>
    <row r="324" spans="1:4">
      <c r="A324" s="25" t="s">
        <v>868</v>
      </c>
      <c r="B324" s="26">
        <v>5780000</v>
      </c>
      <c r="C324" s="25" t="s">
        <v>243</v>
      </c>
      <c r="D324" s="27">
        <v>44553</v>
      </c>
    </row>
    <row r="325" spans="1:4">
      <c r="A325" s="25" t="s">
        <v>869</v>
      </c>
      <c r="B325" s="26">
        <v>104108.4</v>
      </c>
      <c r="C325" s="25" t="s">
        <v>243</v>
      </c>
      <c r="D325" s="27">
        <v>44250</v>
      </c>
    </row>
    <row r="326" spans="1:4">
      <c r="A326" s="25" t="s">
        <v>734</v>
      </c>
      <c r="B326" s="26">
        <v>47530.400000000001</v>
      </c>
      <c r="C326" s="25" t="s">
        <v>243</v>
      </c>
      <c r="D326" s="27">
        <v>44307</v>
      </c>
    </row>
    <row r="327" spans="1:4">
      <c r="A327" s="29" t="s">
        <v>164</v>
      </c>
      <c r="B327" s="30">
        <v>158156.6</v>
      </c>
      <c r="C327" s="29" t="s">
        <v>243</v>
      </c>
      <c r="D327" s="31">
        <v>44270</v>
      </c>
    </row>
    <row r="328" spans="1:4">
      <c r="A328" s="29" t="s">
        <v>164</v>
      </c>
      <c r="B328" s="30">
        <v>8969.7999999999993</v>
      </c>
      <c r="C328" s="29" t="s">
        <v>243</v>
      </c>
      <c r="D328" s="31">
        <v>44287</v>
      </c>
    </row>
    <row r="329" spans="1:4">
      <c r="A329" s="29" t="s">
        <v>164</v>
      </c>
      <c r="B329" s="29">
        <v>808.48</v>
      </c>
      <c r="C329" s="29" t="s">
        <v>243</v>
      </c>
      <c r="D329" s="31">
        <v>44287</v>
      </c>
    </row>
    <row r="330" spans="1:4">
      <c r="A330" s="29" t="s">
        <v>164</v>
      </c>
      <c r="B330" s="30">
        <v>56699.4</v>
      </c>
      <c r="C330" s="29" t="s">
        <v>243</v>
      </c>
      <c r="D330" s="31">
        <v>44301</v>
      </c>
    </row>
    <row r="331" spans="1:4">
      <c r="A331" s="29" t="s">
        <v>164</v>
      </c>
      <c r="B331" s="30">
        <v>63170.14</v>
      </c>
      <c r="C331" s="43">
        <v>287804.42</v>
      </c>
      <c r="D331" s="31">
        <v>44301</v>
      </c>
    </row>
    <row r="332" spans="1:4">
      <c r="A332" s="25" t="s">
        <v>228</v>
      </c>
      <c r="B332" s="26">
        <v>30448.5</v>
      </c>
      <c r="C332" s="25" t="s">
        <v>243</v>
      </c>
      <c r="D332" s="27">
        <v>44518</v>
      </c>
    </row>
    <row r="333" spans="1:4">
      <c r="A333" s="29" t="s">
        <v>128</v>
      </c>
      <c r="B333" s="30">
        <v>4414.08</v>
      </c>
      <c r="C333" s="29" t="s">
        <v>243</v>
      </c>
      <c r="D333" s="31">
        <v>44246</v>
      </c>
    </row>
    <row r="334" spans="1:4">
      <c r="A334" s="29" t="s">
        <v>128</v>
      </c>
      <c r="B334" s="30">
        <v>26839.200000000001</v>
      </c>
      <c r="C334" s="29" t="s">
        <v>243</v>
      </c>
      <c r="D334" s="31">
        <v>44270</v>
      </c>
    </row>
    <row r="335" spans="1:4">
      <c r="A335" s="29" t="s">
        <v>128</v>
      </c>
      <c r="B335" s="30">
        <v>9794.4</v>
      </c>
      <c r="C335" s="29" t="s">
        <v>243</v>
      </c>
      <c r="D335" s="31">
        <v>44369</v>
      </c>
    </row>
    <row r="336" spans="1:4">
      <c r="A336" s="29" t="s">
        <v>128</v>
      </c>
      <c r="B336" s="30">
        <v>14264.45</v>
      </c>
      <c r="C336" s="29" t="s">
        <v>243</v>
      </c>
      <c r="D336" s="31">
        <v>44392</v>
      </c>
    </row>
    <row r="337" spans="1:16">
      <c r="A337" s="29" t="s">
        <v>128</v>
      </c>
      <c r="B337" s="30">
        <v>1775.5</v>
      </c>
      <c r="C337" s="43">
        <v>87536.13</v>
      </c>
      <c r="D337" s="31">
        <v>44518</v>
      </c>
    </row>
    <row r="338" spans="1:16">
      <c r="A338" s="25" t="s">
        <v>176</v>
      </c>
      <c r="B338" s="26">
        <v>281355.8</v>
      </c>
      <c r="C338" s="25" t="s">
        <v>243</v>
      </c>
      <c r="D338" s="27">
        <v>44348</v>
      </c>
    </row>
    <row r="339" spans="1:16">
      <c r="A339" s="25" t="s">
        <v>870</v>
      </c>
      <c r="B339" s="26">
        <v>50000</v>
      </c>
      <c r="C339" s="45" t="s">
        <v>243</v>
      </c>
      <c r="D339" s="27">
        <v>44214</v>
      </c>
    </row>
    <row r="340" spans="1:16">
      <c r="A340" s="23"/>
      <c r="B340" s="23"/>
      <c r="C340" s="23"/>
      <c r="D340" s="23"/>
    </row>
    <row r="341" spans="1:16">
      <c r="A341" s="54" t="s">
        <v>0</v>
      </c>
      <c r="B341" s="55" t="s">
        <v>1</v>
      </c>
      <c r="C341" s="56" t="s">
        <v>2</v>
      </c>
      <c r="D341" s="56" t="s">
        <v>871</v>
      </c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</row>
    <row r="342" spans="1:16">
      <c r="A342" s="57" t="s">
        <v>476</v>
      </c>
      <c r="B342" s="58" t="s">
        <v>872</v>
      </c>
      <c r="C342" s="60">
        <v>3750</v>
      </c>
      <c r="D342" s="61" t="s">
        <v>873</v>
      </c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>
      <c r="A343" s="62" t="s">
        <v>478</v>
      </c>
      <c r="B343" s="58" t="s">
        <v>874</v>
      </c>
      <c r="C343" s="60">
        <v>6375</v>
      </c>
      <c r="D343" s="61" t="s">
        <v>873</v>
      </c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>
      <c r="A344" s="62" t="s">
        <v>480</v>
      </c>
      <c r="B344" s="58" t="s">
        <v>481</v>
      </c>
      <c r="C344" s="59">
        <v>800.08</v>
      </c>
      <c r="D344" s="61" t="s">
        <v>873</v>
      </c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>
      <c r="A345" s="62" t="s">
        <v>483</v>
      </c>
      <c r="B345" s="58" t="s">
        <v>484</v>
      </c>
      <c r="C345" s="60">
        <v>4680</v>
      </c>
      <c r="D345" s="61" t="s">
        <v>873</v>
      </c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>
      <c r="A346" s="62" t="s">
        <v>486</v>
      </c>
      <c r="B346" s="58" t="s">
        <v>487</v>
      </c>
      <c r="C346" s="59">
        <v>469.96</v>
      </c>
      <c r="D346" s="61" t="s">
        <v>873</v>
      </c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>
      <c r="A347" s="62" t="s">
        <v>489</v>
      </c>
      <c r="B347" s="58" t="s">
        <v>481</v>
      </c>
      <c r="C347" s="59">
        <v>872.28</v>
      </c>
      <c r="D347" s="61" t="s">
        <v>873</v>
      </c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>
      <c r="A348" s="62" t="s">
        <v>491</v>
      </c>
      <c r="B348" s="58" t="s">
        <v>492</v>
      </c>
      <c r="C348" s="60">
        <v>6494</v>
      </c>
      <c r="D348" s="61" t="s">
        <v>873</v>
      </c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>
      <c r="A349" s="62" t="s">
        <v>489</v>
      </c>
      <c r="B349" s="58" t="s">
        <v>481</v>
      </c>
      <c r="C349" s="60">
        <v>1022.45</v>
      </c>
      <c r="D349" s="61" t="s">
        <v>873</v>
      </c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>
      <c r="A350" s="62" t="s">
        <v>495</v>
      </c>
      <c r="B350" s="58" t="s">
        <v>496</v>
      </c>
      <c r="C350" s="60">
        <v>1852.84</v>
      </c>
      <c r="D350" s="61" t="s">
        <v>873</v>
      </c>
      <c r="E350" s="5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>
      <c r="A351" s="62" t="s">
        <v>875</v>
      </c>
      <c r="B351" s="58" t="s">
        <v>876</v>
      </c>
      <c r="C351" s="63">
        <v>1116.22</v>
      </c>
      <c r="D351" s="61" t="s">
        <v>873</v>
      </c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>
      <c r="A352" s="62" t="s">
        <v>877</v>
      </c>
      <c r="B352" s="58" t="s">
        <v>878</v>
      </c>
      <c r="C352" s="56" t="s">
        <v>243</v>
      </c>
      <c r="D352" s="61" t="s">
        <v>873</v>
      </c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>
      <c r="A353" s="62" t="s">
        <v>879</v>
      </c>
      <c r="B353" s="58" t="s">
        <v>880</v>
      </c>
      <c r="C353" s="59">
        <v>93.29</v>
      </c>
      <c r="D353" s="61" t="s">
        <v>873</v>
      </c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>
      <c r="A354" s="62" t="s">
        <v>881</v>
      </c>
      <c r="B354" s="58" t="s">
        <v>882</v>
      </c>
      <c r="C354" s="59">
        <v>293.20999999999998</v>
      </c>
      <c r="D354" s="61" t="s">
        <v>873</v>
      </c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>
      <c r="A355" s="62" t="s">
        <v>883</v>
      </c>
      <c r="B355" s="58" t="s">
        <v>884</v>
      </c>
      <c r="C355" s="59">
        <v>151.65</v>
      </c>
      <c r="D355" s="61" t="s">
        <v>873</v>
      </c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>
      <c r="A356" s="62" t="s">
        <v>885</v>
      </c>
      <c r="B356" s="58" t="s">
        <v>886</v>
      </c>
      <c r="C356" s="59">
        <v>91.97</v>
      </c>
      <c r="D356" s="61" t="s">
        <v>873</v>
      </c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>
      <c r="A357" s="62" t="s">
        <v>887</v>
      </c>
      <c r="B357" s="58" t="s">
        <v>888</v>
      </c>
      <c r="C357" s="60">
        <v>1338.31</v>
      </c>
      <c r="D357" s="61" t="s">
        <v>873</v>
      </c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>
      <c r="A358" s="62" t="s">
        <v>889</v>
      </c>
      <c r="B358" s="58" t="s">
        <v>890</v>
      </c>
      <c r="C358" s="59">
        <v>672.79</v>
      </c>
      <c r="D358" s="61" t="s">
        <v>873</v>
      </c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>
      <c r="A359" s="62" t="s">
        <v>891</v>
      </c>
      <c r="B359" s="58" t="s">
        <v>892</v>
      </c>
      <c r="C359" s="59">
        <v>414.63</v>
      </c>
      <c r="D359" s="61" t="s">
        <v>873</v>
      </c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>
      <c r="A360" s="62" t="s">
        <v>893</v>
      </c>
      <c r="B360" s="58" t="s">
        <v>894</v>
      </c>
      <c r="C360" s="60">
        <v>2148.91</v>
      </c>
      <c r="D360" s="61" t="s">
        <v>873</v>
      </c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>
      <c r="A361" s="62" t="s">
        <v>893</v>
      </c>
      <c r="B361" s="58" t="s">
        <v>895</v>
      </c>
      <c r="C361" s="60">
        <v>4271.26</v>
      </c>
      <c r="D361" s="61" t="s">
        <v>873</v>
      </c>
      <c r="E361" s="2"/>
      <c r="F361" s="64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>
      <c r="A362" s="62" t="s">
        <v>893</v>
      </c>
      <c r="B362" s="58" t="s">
        <v>896</v>
      </c>
      <c r="C362" s="59">
        <v>305.27999999999997</v>
      </c>
      <c r="D362" s="61" t="s">
        <v>873</v>
      </c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>
      <c r="A363" s="62" t="s">
        <v>897</v>
      </c>
      <c r="B363" s="58" t="s">
        <v>895</v>
      </c>
      <c r="C363" s="60">
        <v>2413.16</v>
      </c>
      <c r="D363" s="61" t="s">
        <v>873</v>
      </c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>
      <c r="A364" s="62" t="s">
        <v>897</v>
      </c>
      <c r="B364" s="58" t="s">
        <v>896</v>
      </c>
      <c r="C364" s="59">
        <v>415.48</v>
      </c>
      <c r="D364" s="61" t="s">
        <v>873</v>
      </c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>
      <c r="A365" s="62" t="s">
        <v>897</v>
      </c>
      <c r="B365" s="58" t="s">
        <v>898</v>
      </c>
      <c r="C365" s="60">
        <v>1823.9</v>
      </c>
      <c r="D365" s="61" t="s">
        <v>873</v>
      </c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>
      <c r="A366" s="62" t="s">
        <v>897</v>
      </c>
      <c r="B366" s="58" t="s">
        <v>894</v>
      </c>
      <c r="C366" s="59">
        <v>692.35</v>
      </c>
      <c r="D366" s="61" t="s">
        <v>873</v>
      </c>
      <c r="E366" s="5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>
      <c r="A367" s="65" t="s">
        <v>899</v>
      </c>
      <c r="B367" s="66" t="s">
        <v>900</v>
      </c>
      <c r="C367" s="59">
        <v>104.13</v>
      </c>
      <c r="D367" s="61" t="s">
        <v>873</v>
      </c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>
      <c r="A368" s="65" t="s">
        <v>901</v>
      </c>
      <c r="B368" s="66" t="s">
        <v>902</v>
      </c>
      <c r="C368" s="59">
        <v>10.25</v>
      </c>
      <c r="D368" s="61" t="s">
        <v>873</v>
      </c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>
      <c r="A369" s="65" t="s">
        <v>903</v>
      </c>
      <c r="B369" s="66" t="s">
        <v>904</v>
      </c>
      <c r="C369" s="59">
        <v>361.16</v>
      </c>
      <c r="D369" s="61" t="s">
        <v>873</v>
      </c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>
      <c r="A370" s="65" t="s">
        <v>905</v>
      </c>
      <c r="B370" s="66" t="s">
        <v>906</v>
      </c>
      <c r="C370" s="59">
        <v>161.16</v>
      </c>
      <c r="D370" s="61" t="s">
        <v>873</v>
      </c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>
      <c r="A371" s="65" t="s">
        <v>907</v>
      </c>
      <c r="B371" s="66" t="s">
        <v>908</v>
      </c>
      <c r="C371" s="59">
        <v>79.34</v>
      </c>
      <c r="D371" s="61" t="s">
        <v>873</v>
      </c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>
      <c r="A372" s="65" t="s">
        <v>909</v>
      </c>
      <c r="B372" s="66" t="s">
        <v>910</v>
      </c>
      <c r="C372" s="59">
        <v>330.58</v>
      </c>
      <c r="D372" s="61" t="s">
        <v>873</v>
      </c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>
      <c r="A373" s="65" t="s">
        <v>911</v>
      </c>
      <c r="B373" s="66" t="s">
        <v>912</v>
      </c>
      <c r="C373" s="59">
        <v>165.29</v>
      </c>
      <c r="D373" s="61" t="s">
        <v>873</v>
      </c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>
      <c r="A374" s="65" t="s">
        <v>913</v>
      </c>
      <c r="B374" s="66" t="s">
        <v>914</v>
      </c>
      <c r="C374" s="59">
        <v>42.15</v>
      </c>
      <c r="D374" s="61" t="s">
        <v>873</v>
      </c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>
      <c r="A375" s="65" t="s">
        <v>915</v>
      </c>
      <c r="B375" s="66" t="s">
        <v>916</v>
      </c>
      <c r="C375" s="59">
        <v>74.97</v>
      </c>
      <c r="D375" s="61" t="s">
        <v>873</v>
      </c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>
      <c r="A376" s="65" t="s">
        <v>917</v>
      </c>
      <c r="B376" s="66" t="s">
        <v>918</v>
      </c>
      <c r="C376" s="59">
        <v>49.24</v>
      </c>
      <c r="D376" s="61" t="s">
        <v>873</v>
      </c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>
      <c r="A377" s="65" t="s">
        <v>919</v>
      </c>
      <c r="B377" s="66" t="s">
        <v>888</v>
      </c>
      <c r="C377" s="59">
        <v>80.16</v>
      </c>
      <c r="D377" s="61" t="s">
        <v>873</v>
      </c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>
      <c r="A378" s="65" t="s">
        <v>920</v>
      </c>
      <c r="B378" s="66" t="s">
        <v>921</v>
      </c>
      <c r="C378" s="59">
        <v>231.09</v>
      </c>
      <c r="D378" s="61" t="s">
        <v>873</v>
      </c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>
      <c r="A379" s="65" t="s">
        <v>922</v>
      </c>
      <c r="B379" s="66" t="s">
        <v>923</v>
      </c>
      <c r="C379" s="59">
        <v>300.92</v>
      </c>
      <c r="D379" s="61" t="s">
        <v>873</v>
      </c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>
      <c r="A380" s="65" t="s">
        <v>924</v>
      </c>
      <c r="B380" s="66" t="s">
        <v>912</v>
      </c>
      <c r="C380" s="59">
        <v>115.7</v>
      </c>
      <c r="D380" s="61" t="s">
        <v>873</v>
      </c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>
      <c r="A381" s="65" t="s">
        <v>925</v>
      </c>
      <c r="B381" s="66" t="s">
        <v>926</v>
      </c>
      <c r="C381" s="59">
        <v>351.24</v>
      </c>
      <c r="D381" s="61" t="s">
        <v>873</v>
      </c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>
      <c r="A382" s="65" t="s">
        <v>927</v>
      </c>
      <c r="B382" s="66" t="s">
        <v>886</v>
      </c>
      <c r="C382" s="59">
        <v>100.55</v>
      </c>
      <c r="D382" s="61" t="s">
        <v>873</v>
      </c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>
      <c r="A383" s="65" t="s">
        <v>905</v>
      </c>
      <c r="B383" s="66" t="s">
        <v>928</v>
      </c>
      <c r="C383" s="59">
        <v>867.77</v>
      </c>
      <c r="D383" s="61" t="s">
        <v>873</v>
      </c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>
      <c r="A384" s="65" t="s">
        <v>929</v>
      </c>
      <c r="B384" s="66" t="s">
        <v>930</v>
      </c>
      <c r="C384" s="59">
        <v>97.02</v>
      </c>
      <c r="D384" s="61" t="s">
        <v>873</v>
      </c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>
      <c r="A385" s="65" t="s">
        <v>905</v>
      </c>
      <c r="B385" s="66" t="s">
        <v>931</v>
      </c>
      <c r="C385" s="59">
        <v>289.26</v>
      </c>
      <c r="D385" s="61" t="s">
        <v>873</v>
      </c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>
      <c r="A386" s="62" t="s">
        <v>932</v>
      </c>
      <c r="B386" s="58" t="s">
        <v>933</v>
      </c>
      <c r="C386" s="59">
        <v>66</v>
      </c>
      <c r="D386" s="67" t="s">
        <v>934</v>
      </c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>
      <c r="A387" s="62" t="s">
        <v>935</v>
      </c>
      <c r="B387" s="58" t="s">
        <v>936</v>
      </c>
      <c r="C387" s="59">
        <v>612.17999999999995</v>
      </c>
      <c r="D387" s="67" t="s">
        <v>934</v>
      </c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>
      <c r="A388" s="62" t="s">
        <v>937</v>
      </c>
      <c r="B388" s="58" t="s">
        <v>938</v>
      </c>
      <c r="C388" s="59">
        <v>921.72</v>
      </c>
      <c r="D388" s="67" t="s">
        <v>934</v>
      </c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>
      <c r="A389" s="62" t="s">
        <v>937</v>
      </c>
      <c r="B389" s="58" t="s">
        <v>939</v>
      </c>
      <c r="C389" s="59">
        <v>391.86</v>
      </c>
      <c r="D389" s="67" t="s">
        <v>934</v>
      </c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>
      <c r="A390" s="62" t="s">
        <v>937</v>
      </c>
      <c r="B390" s="58" t="s">
        <v>940</v>
      </c>
      <c r="C390" s="60">
        <v>2116.29</v>
      </c>
      <c r="D390" s="67" t="s">
        <v>934</v>
      </c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>
      <c r="A391" s="62" t="s">
        <v>932</v>
      </c>
      <c r="B391" s="58" t="s">
        <v>941</v>
      </c>
      <c r="C391" s="59">
        <v>60</v>
      </c>
      <c r="D391" s="67" t="s">
        <v>934</v>
      </c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>
      <c r="A392" s="62" t="s">
        <v>942</v>
      </c>
      <c r="B392" s="58" t="s">
        <v>943</v>
      </c>
      <c r="C392" s="60">
        <v>3901</v>
      </c>
      <c r="D392" s="67" t="s">
        <v>934</v>
      </c>
      <c r="E392" s="6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>
      <c r="A393" s="62" t="s">
        <v>937</v>
      </c>
      <c r="B393" s="58" t="s">
        <v>944</v>
      </c>
      <c r="C393" s="59">
        <v>401.62</v>
      </c>
      <c r="D393" s="67" t="s">
        <v>934</v>
      </c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>
      <c r="A394" s="62" t="s">
        <v>935</v>
      </c>
      <c r="B394" s="58" t="s">
        <v>945</v>
      </c>
      <c r="C394" s="59">
        <v>137.38</v>
      </c>
      <c r="D394" s="67" t="s">
        <v>934</v>
      </c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>
      <c r="A395" s="62" t="s">
        <v>946</v>
      </c>
      <c r="B395" s="58" t="s">
        <v>947</v>
      </c>
      <c r="C395" s="59">
        <v>278.91000000000003</v>
      </c>
      <c r="D395" s="67" t="s">
        <v>934</v>
      </c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>
      <c r="A396" s="62" t="s">
        <v>948</v>
      </c>
      <c r="B396" s="58" t="s">
        <v>949</v>
      </c>
      <c r="C396" s="59">
        <v>799.33</v>
      </c>
      <c r="D396" s="67" t="s">
        <v>934</v>
      </c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>
      <c r="A397" s="62" t="s">
        <v>950</v>
      </c>
      <c r="B397" s="58" t="s">
        <v>951</v>
      </c>
      <c r="C397" s="59">
        <v>38</v>
      </c>
      <c r="D397" s="67" t="s">
        <v>934</v>
      </c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>
      <c r="A398" s="62" t="s">
        <v>952</v>
      </c>
      <c r="B398" s="58" t="s">
        <v>953</v>
      </c>
      <c r="C398" s="60">
        <v>1553.64</v>
      </c>
      <c r="D398" s="67" t="s">
        <v>934</v>
      </c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>
      <c r="A399" s="62" t="s">
        <v>937</v>
      </c>
      <c r="B399" s="58" t="s">
        <v>954</v>
      </c>
      <c r="C399" s="59">
        <v>481</v>
      </c>
      <c r="D399" s="67" t="s">
        <v>934</v>
      </c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>
      <c r="A400" s="62" t="s">
        <v>955</v>
      </c>
      <c r="B400" s="58" t="s">
        <v>956</v>
      </c>
      <c r="C400" s="60">
        <v>1160.8699999999999</v>
      </c>
      <c r="D400" s="67" t="s">
        <v>934</v>
      </c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>
      <c r="A401" s="62" t="s">
        <v>957</v>
      </c>
      <c r="B401" s="58" t="s">
        <v>958</v>
      </c>
      <c r="C401" s="59">
        <v>154.4</v>
      </c>
      <c r="D401" s="67" t="s">
        <v>934</v>
      </c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>
      <c r="A402" s="62" t="s">
        <v>959</v>
      </c>
      <c r="B402" s="58" t="s">
        <v>960</v>
      </c>
      <c r="C402" s="59">
        <v>800.67</v>
      </c>
      <c r="D402" s="67" t="s">
        <v>934</v>
      </c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>
      <c r="A403" s="62" t="s">
        <v>932</v>
      </c>
      <c r="B403" s="58" t="s">
        <v>961</v>
      </c>
      <c r="C403" s="59">
        <v>49.9</v>
      </c>
      <c r="D403" s="67" t="s">
        <v>934</v>
      </c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>
      <c r="A404" s="62" t="s">
        <v>937</v>
      </c>
      <c r="B404" s="58" t="s">
        <v>954</v>
      </c>
      <c r="C404" s="59">
        <v>482.74</v>
      </c>
      <c r="D404" s="67" t="s">
        <v>934</v>
      </c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>
      <c r="A405" s="62" t="s">
        <v>937</v>
      </c>
      <c r="B405" s="58" t="s">
        <v>939</v>
      </c>
      <c r="C405" s="59">
        <v>408.43</v>
      </c>
      <c r="D405" s="67" t="s">
        <v>934</v>
      </c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>
      <c r="A406" s="62" t="s">
        <v>937</v>
      </c>
      <c r="B406" s="58" t="s">
        <v>939</v>
      </c>
      <c r="C406" s="60">
        <v>1251.95</v>
      </c>
      <c r="D406" s="67" t="s">
        <v>934</v>
      </c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>
      <c r="A407" s="62" t="s">
        <v>962</v>
      </c>
      <c r="B407" s="58" t="s">
        <v>963</v>
      </c>
      <c r="C407" s="60">
        <v>2874.84</v>
      </c>
      <c r="D407" s="67" t="s">
        <v>934</v>
      </c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>
      <c r="A408" s="62" t="s">
        <v>937</v>
      </c>
      <c r="B408" s="58" t="s">
        <v>954</v>
      </c>
      <c r="C408" s="59">
        <v>493.21</v>
      </c>
      <c r="D408" s="67" t="s">
        <v>934</v>
      </c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>
      <c r="A409" s="62" t="s">
        <v>957</v>
      </c>
      <c r="B409" s="58" t="s">
        <v>958</v>
      </c>
      <c r="C409" s="59">
        <v>239.1</v>
      </c>
      <c r="D409" s="67" t="s">
        <v>934</v>
      </c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>
      <c r="A410" s="62" t="s">
        <v>964</v>
      </c>
      <c r="B410" s="58" t="s">
        <v>965</v>
      </c>
      <c r="C410" s="59">
        <v>163.46</v>
      </c>
      <c r="D410" s="67" t="s">
        <v>934</v>
      </c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>
      <c r="A411" s="62" t="s">
        <v>955</v>
      </c>
      <c r="B411" s="58" t="s">
        <v>966</v>
      </c>
      <c r="C411" s="59">
        <v>409.56</v>
      </c>
      <c r="D411" s="67" t="s">
        <v>934</v>
      </c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>
      <c r="A412" s="62" t="s">
        <v>955</v>
      </c>
      <c r="B412" s="58" t="s">
        <v>967</v>
      </c>
      <c r="C412" s="59">
        <v>623.78</v>
      </c>
      <c r="D412" s="67" t="s">
        <v>934</v>
      </c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>
      <c r="A413" s="62" t="s">
        <v>937</v>
      </c>
      <c r="B413" s="58" t="s">
        <v>968</v>
      </c>
      <c r="C413" s="60">
        <v>1522.5</v>
      </c>
      <c r="D413" s="67" t="s">
        <v>934</v>
      </c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>
      <c r="A414" s="62" t="s">
        <v>937</v>
      </c>
      <c r="B414" s="58" t="s">
        <v>954</v>
      </c>
      <c r="C414" s="59">
        <v>446.21</v>
      </c>
      <c r="D414" s="67" t="s">
        <v>934</v>
      </c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>
      <c r="A415" s="62" t="s">
        <v>969</v>
      </c>
      <c r="B415" s="58" t="s">
        <v>970</v>
      </c>
      <c r="C415" s="60">
        <v>2180.56</v>
      </c>
      <c r="D415" s="67" t="s">
        <v>934</v>
      </c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>
      <c r="A416" s="62" t="s">
        <v>955</v>
      </c>
      <c r="B416" s="58" t="s">
        <v>971</v>
      </c>
      <c r="C416" s="60">
        <v>1315.27</v>
      </c>
      <c r="D416" s="67" t="s">
        <v>934</v>
      </c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>
      <c r="A417" s="62" t="s">
        <v>937</v>
      </c>
      <c r="B417" s="58" t="s">
        <v>972</v>
      </c>
      <c r="C417" s="59">
        <v>361.56</v>
      </c>
      <c r="D417" s="67" t="s">
        <v>934</v>
      </c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>
      <c r="A418" s="62" t="s">
        <v>973</v>
      </c>
      <c r="B418" s="58" t="s">
        <v>953</v>
      </c>
      <c r="C418" s="59">
        <v>481.82</v>
      </c>
      <c r="D418" s="67" t="s">
        <v>934</v>
      </c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>
      <c r="A419" s="62" t="s">
        <v>974</v>
      </c>
      <c r="B419" s="58" t="s">
        <v>975</v>
      </c>
      <c r="C419" s="59">
        <v>310.29000000000002</v>
      </c>
      <c r="D419" s="67" t="s">
        <v>934</v>
      </c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>
      <c r="A420" s="62" t="s">
        <v>976</v>
      </c>
      <c r="B420" s="58" t="s">
        <v>967</v>
      </c>
      <c r="C420" s="59">
        <v>259.11</v>
      </c>
      <c r="D420" s="67" t="s">
        <v>934</v>
      </c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>
      <c r="A421" s="62" t="s">
        <v>935</v>
      </c>
      <c r="B421" s="58" t="s">
        <v>977</v>
      </c>
      <c r="C421" s="59" t="s">
        <v>978</v>
      </c>
      <c r="D421" s="67" t="s">
        <v>934</v>
      </c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>
      <c r="A422" s="62" t="s">
        <v>979</v>
      </c>
      <c r="B422" s="58" t="s">
        <v>967</v>
      </c>
      <c r="C422" s="60">
        <v>2607.15</v>
      </c>
      <c r="D422" s="67" t="s">
        <v>934</v>
      </c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>
      <c r="A423" s="62" t="s">
        <v>937</v>
      </c>
      <c r="B423" s="58" t="s">
        <v>954</v>
      </c>
      <c r="C423" s="60">
        <v>5000</v>
      </c>
      <c r="D423" s="67" t="s">
        <v>934</v>
      </c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>
      <c r="A424" s="62" t="s">
        <v>980</v>
      </c>
      <c r="B424" s="58" t="s">
        <v>981</v>
      </c>
      <c r="C424" s="59">
        <v>331.08</v>
      </c>
      <c r="D424" s="67" t="s">
        <v>934</v>
      </c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>
      <c r="A425" s="62" t="s">
        <v>937</v>
      </c>
      <c r="B425" s="58" t="s">
        <v>968</v>
      </c>
      <c r="C425" s="59">
        <v>203.38</v>
      </c>
      <c r="D425" s="67" t="s">
        <v>934</v>
      </c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>
      <c r="A426" s="62" t="s">
        <v>955</v>
      </c>
      <c r="B426" s="58" t="s">
        <v>966</v>
      </c>
      <c r="C426" s="60">
        <v>1255.1199999999999</v>
      </c>
      <c r="D426" s="67" t="s">
        <v>934</v>
      </c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>
      <c r="A427" s="62" t="s">
        <v>937</v>
      </c>
      <c r="B427" s="58" t="s">
        <v>982</v>
      </c>
      <c r="C427" s="59">
        <v>110</v>
      </c>
      <c r="D427" s="67" t="s">
        <v>934</v>
      </c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>
      <c r="A428" s="62" t="s">
        <v>955</v>
      </c>
      <c r="B428" s="58" t="s">
        <v>966</v>
      </c>
      <c r="C428" s="59">
        <v>267.52999999999997</v>
      </c>
      <c r="D428" s="67" t="s">
        <v>934</v>
      </c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>
      <c r="A429" s="62" t="s">
        <v>955</v>
      </c>
      <c r="B429" s="58" t="s">
        <v>956</v>
      </c>
      <c r="C429" s="59">
        <v>457.38</v>
      </c>
      <c r="D429" s="67" t="s">
        <v>934</v>
      </c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>
      <c r="A430" s="62" t="s">
        <v>955</v>
      </c>
      <c r="B430" s="58" t="s">
        <v>971</v>
      </c>
      <c r="C430" s="59">
        <v>700.59</v>
      </c>
      <c r="D430" s="67" t="s">
        <v>934</v>
      </c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>
      <c r="A431" s="62" t="s">
        <v>937</v>
      </c>
      <c r="B431" s="58" t="s">
        <v>983</v>
      </c>
      <c r="C431" s="59">
        <v>498.96</v>
      </c>
      <c r="D431" s="67" t="s">
        <v>934</v>
      </c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>
      <c r="A432" s="62" t="s">
        <v>935</v>
      </c>
      <c r="B432" s="58" t="s">
        <v>984</v>
      </c>
      <c r="C432" s="60">
        <v>4634.3</v>
      </c>
      <c r="D432" s="67" t="s">
        <v>934</v>
      </c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>
      <c r="A433" s="62" t="s">
        <v>935</v>
      </c>
      <c r="B433" s="58" t="s">
        <v>985</v>
      </c>
      <c r="C433" s="60">
        <v>2382.44</v>
      </c>
      <c r="D433" s="67" t="s">
        <v>934</v>
      </c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>
      <c r="A434" s="62" t="s">
        <v>986</v>
      </c>
      <c r="B434" s="58" t="s">
        <v>987</v>
      </c>
      <c r="C434" s="60">
        <v>1048.1600000000001</v>
      </c>
      <c r="D434" s="67" t="s">
        <v>934</v>
      </c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>
      <c r="A435" s="62" t="s">
        <v>937</v>
      </c>
      <c r="B435" s="58" t="s">
        <v>988</v>
      </c>
      <c r="C435" s="60">
        <v>2470.9499999999998</v>
      </c>
      <c r="D435" s="67" t="s">
        <v>934</v>
      </c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>
      <c r="A436" s="62" t="s">
        <v>957</v>
      </c>
      <c r="B436" s="58" t="s">
        <v>958</v>
      </c>
      <c r="C436" s="59">
        <v>69.02</v>
      </c>
      <c r="D436" s="67" t="s">
        <v>934</v>
      </c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>
      <c r="A437" s="62" t="s">
        <v>937</v>
      </c>
      <c r="B437" s="58" t="s">
        <v>944</v>
      </c>
      <c r="C437" s="59">
        <v>40.659999999999997</v>
      </c>
      <c r="D437" s="67" t="s">
        <v>934</v>
      </c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>
      <c r="A438" s="62" t="s">
        <v>989</v>
      </c>
      <c r="B438" s="58" t="s">
        <v>757</v>
      </c>
      <c r="C438" s="60">
        <v>4442.18</v>
      </c>
      <c r="D438" s="67" t="s">
        <v>934</v>
      </c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>
      <c r="A439" s="62" t="s">
        <v>990</v>
      </c>
      <c r="B439" s="58" t="s">
        <v>991</v>
      </c>
      <c r="C439" s="59">
        <v>665.5</v>
      </c>
      <c r="D439" s="67" t="s">
        <v>934</v>
      </c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>
      <c r="A440" s="62" t="s">
        <v>990</v>
      </c>
      <c r="B440" s="58" t="s">
        <v>992</v>
      </c>
      <c r="C440" s="59">
        <v>840.95</v>
      </c>
      <c r="D440" s="67" t="s">
        <v>934</v>
      </c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>
      <c r="A441" s="62" t="s">
        <v>993</v>
      </c>
      <c r="B441" s="58" t="s">
        <v>994</v>
      </c>
      <c r="C441" s="60">
        <v>3425.75</v>
      </c>
      <c r="D441" s="67" t="s">
        <v>934</v>
      </c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>
      <c r="A442" s="62" t="s">
        <v>937</v>
      </c>
      <c r="B442" s="58" t="s">
        <v>940</v>
      </c>
      <c r="C442" s="60">
        <v>2059.37</v>
      </c>
      <c r="D442" s="67" t="s">
        <v>934</v>
      </c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>
      <c r="A443" s="62" t="s">
        <v>995</v>
      </c>
      <c r="B443" s="58" t="s">
        <v>688</v>
      </c>
      <c r="C443" s="59">
        <v>167.85</v>
      </c>
      <c r="D443" s="67" t="s">
        <v>934</v>
      </c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>
      <c r="A444" s="62" t="s">
        <v>937</v>
      </c>
      <c r="B444" s="58" t="s">
        <v>988</v>
      </c>
      <c r="C444" s="59">
        <v>911.86</v>
      </c>
      <c r="D444" s="67" t="s">
        <v>934</v>
      </c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>
      <c r="A445" s="62" t="s">
        <v>937</v>
      </c>
      <c r="B445" s="58" t="s">
        <v>972</v>
      </c>
      <c r="C445" s="59">
        <v>265.82</v>
      </c>
      <c r="D445" s="67" t="s">
        <v>934</v>
      </c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>
      <c r="A446" s="62" t="s">
        <v>955</v>
      </c>
      <c r="B446" s="58" t="s">
        <v>966</v>
      </c>
      <c r="C446" s="60">
        <v>1079.8</v>
      </c>
      <c r="D446" s="67" t="s">
        <v>934</v>
      </c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>
      <c r="A447" s="62" t="s">
        <v>996</v>
      </c>
      <c r="B447" s="58" t="s">
        <v>997</v>
      </c>
      <c r="C447" s="59">
        <v>644.39</v>
      </c>
      <c r="D447" s="67" t="s">
        <v>934</v>
      </c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>
      <c r="A448" s="62" t="s">
        <v>998</v>
      </c>
      <c r="B448" s="58" t="s">
        <v>960</v>
      </c>
      <c r="C448" s="59">
        <v>16.72</v>
      </c>
      <c r="D448" s="67" t="s">
        <v>934</v>
      </c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>
      <c r="A449" s="62" t="s">
        <v>999</v>
      </c>
      <c r="B449" s="58" t="s">
        <v>1000</v>
      </c>
      <c r="C449" s="59">
        <v>653.98</v>
      </c>
      <c r="D449" s="67" t="s">
        <v>934</v>
      </c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>
      <c r="A450" s="62" t="s">
        <v>974</v>
      </c>
      <c r="B450" s="58" t="s">
        <v>975</v>
      </c>
      <c r="C450" s="59">
        <v>296.39999999999998</v>
      </c>
      <c r="D450" s="67" t="s">
        <v>934</v>
      </c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>
      <c r="A451" s="62" t="s">
        <v>935</v>
      </c>
      <c r="B451" s="58" t="s">
        <v>936</v>
      </c>
      <c r="C451" s="59">
        <v>410.19</v>
      </c>
      <c r="D451" s="67" t="s">
        <v>934</v>
      </c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>
      <c r="A452" s="62" t="s">
        <v>1001</v>
      </c>
      <c r="B452" s="58" t="s">
        <v>894</v>
      </c>
      <c r="C452" s="60">
        <v>5366.35</v>
      </c>
      <c r="D452" s="67" t="s">
        <v>934</v>
      </c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>
      <c r="A453" s="62" t="s">
        <v>957</v>
      </c>
      <c r="B453" s="58" t="s">
        <v>958</v>
      </c>
      <c r="C453" s="59">
        <v>34.229999999999997</v>
      </c>
      <c r="D453" s="67" t="s">
        <v>934</v>
      </c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>
      <c r="A454" s="62" t="s">
        <v>935</v>
      </c>
      <c r="B454" s="58" t="s">
        <v>1002</v>
      </c>
      <c r="C454" s="60">
        <v>2047.03</v>
      </c>
      <c r="D454" s="67" t="s">
        <v>934</v>
      </c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>
      <c r="A455" s="62" t="s">
        <v>1003</v>
      </c>
      <c r="B455" s="58" t="s">
        <v>1004</v>
      </c>
      <c r="C455" s="59">
        <v>160</v>
      </c>
      <c r="D455" s="67" t="s">
        <v>934</v>
      </c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>
      <c r="A456" s="62" t="s">
        <v>935</v>
      </c>
      <c r="B456" s="58" t="s">
        <v>1005</v>
      </c>
      <c r="C456" s="59">
        <v>623.94000000000005</v>
      </c>
      <c r="D456" s="67" t="s">
        <v>934</v>
      </c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>
      <c r="A457" s="62" t="s">
        <v>1006</v>
      </c>
      <c r="B457" s="58" t="s">
        <v>1007</v>
      </c>
      <c r="C457" s="60">
        <v>1089</v>
      </c>
      <c r="D457" s="67" t="s">
        <v>934</v>
      </c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>
      <c r="A458" s="62" t="s">
        <v>1003</v>
      </c>
      <c r="B458" s="58" t="s">
        <v>1008</v>
      </c>
      <c r="C458" s="59">
        <v>494</v>
      </c>
      <c r="D458" s="67" t="s">
        <v>934</v>
      </c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>
      <c r="A459" s="62" t="s">
        <v>1009</v>
      </c>
      <c r="B459" s="58" t="s">
        <v>1010</v>
      </c>
      <c r="C459" s="59">
        <v>792</v>
      </c>
      <c r="D459" s="67" t="s">
        <v>934</v>
      </c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>
      <c r="A460" s="62" t="s">
        <v>1011</v>
      </c>
      <c r="B460" s="58" t="s">
        <v>997</v>
      </c>
      <c r="C460" s="60">
        <v>4590.8599999999997</v>
      </c>
      <c r="D460" s="67" t="s">
        <v>934</v>
      </c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>
      <c r="A461" s="62" t="s">
        <v>1009</v>
      </c>
      <c r="B461" s="58" t="s">
        <v>1012</v>
      </c>
      <c r="C461" s="60">
        <v>1350</v>
      </c>
      <c r="D461" s="67" t="s">
        <v>934</v>
      </c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>
      <c r="A462" s="62" t="s">
        <v>1013</v>
      </c>
      <c r="B462" s="58" t="s">
        <v>640</v>
      </c>
      <c r="C462" s="59">
        <v>565.19000000000005</v>
      </c>
      <c r="D462" s="67" t="s">
        <v>934</v>
      </c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>
      <c r="A463" s="62" t="s">
        <v>1009</v>
      </c>
      <c r="B463" s="58" t="s">
        <v>1014</v>
      </c>
      <c r="C463" s="59">
        <v>561.79999999999995</v>
      </c>
      <c r="D463" s="67" t="s">
        <v>934</v>
      </c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>
      <c r="A464" s="62" t="s">
        <v>935</v>
      </c>
      <c r="B464" s="58" t="s">
        <v>985</v>
      </c>
      <c r="C464" s="60">
        <v>1049.2</v>
      </c>
      <c r="D464" s="67" t="s">
        <v>934</v>
      </c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>
      <c r="A465" s="62" t="s">
        <v>937</v>
      </c>
      <c r="B465" s="58" t="s">
        <v>1015</v>
      </c>
      <c r="C465" s="60">
        <v>1833.15</v>
      </c>
      <c r="D465" s="67" t="s">
        <v>934</v>
      </c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>
      <c r="A466" s="62" t="s">
        <v>955</v>
      </c>
      <c r="B466" s="58" t="s">
        <v>956</v>
      </c>
      <c r="C466" s="59">
        <v>951.06</v>
      </c>
      <c r="D466" s="67" t="s">
        <v>934</v>
      </c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>
      <c r="A467" s="62" t="s">
        <v>937</v>
      </c>
      <c r="B467" s="58" t="s">
        <v>1016</v>
      </c>
      <c r="C467" s="59">
        <v>149.99</v>
      </c>
      <c r="D467" s="67" t="s">
        <v>934</v>
      </c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>
      <c r="A468" s="62" t="s">
        <v>1017</v>
      </c>
      <c r="B468" s="58" t="s">
        <v>1018</v>
      </c>
      <c r="C468" s="60">
        <v>1185.8</v>
      </c>
      <c r="D468" s="67" t="s">
        <v>934</v>
      </c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>
      <c r="A469" s="62" t="s">
        <v>964</v>
      </c>
      <c r="B469" s="58" t="s">
        <v>965</v>
      </c>
      <c r="C469" s="59">
        <v>637.51</v>
      </c>
      <c r="D469" s="67" t="s">
        <v>934</v>
      </c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>
      <c r="A470" s="62" t="s">
        <v>935</v>
      </c>
      <c r="B470" s="58" t="s">
        <v>1019</v>
      </c>
      <c r="C470" s="60">
        <v>3545.3</v>
      </c>
      <c r="D470" s="67" t="s">
        <v>934</v>
      </c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>
      <c r="A471" s="62" t="s">
        <v>1009</v>
      </c>
      <c r="B471" s="58" t="s">
        <v>1020</v>
      </c>
      <c r="C471" s="59">
        <v>490</v>
      </c>
      <c r="D471" s="67" t="s">
        <v>934</v>
      </c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>
      <c r="A472" s="62" t="s">
        <v>935</v>
      </c>
      <c r="B472" s="58" t="s">
        <v>1021</v>
      </c>
      <c r="C472" s="59">
        <v>133</v>
      </c>
      <c r="D472" s="67" t="s">
        <v>934</v>
      </c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>
      <c r="A473" s="62" t="s">
        <v>1022</v>
      </c>
      <c r="B473" s="58" t="s">
        <v>1023</v>
      </c>
      <c r="C473" s="60">
        <v>1800.36</v>
      </c>
      <c r="D473" s="67" t="s">
        <v>934</v>
      </c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>
      <c r="A474" s="62" t="s">
        <v>937</v>
      </c>
      <c r="B474" s="58" t="s">
        <v>939</v>
      </c>
      <c r="C474" s="59">
        <v>318.67</v>
      </c>
      <c r="D474" s="67" t="s">
        <v>934</v>
      </c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>
      <c r="A475" s="62" t="s">
        <v>937</v>
      </c>
      <c r="B475" s="58" t="s">
        <v>939</v>
      </c>
      <c r="C475" s="59">
        <v>335.89</v>
      </c>
      <c r="D475" s="67" t="s">
        <v>934</v>
      </c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>
      <c r="A476" s="62" t="s">
        <v>937</v>
      </c>
      <c r="B476" s="58" t="s">
        <v>939</v>
      </c>
      <c r="C476" s="59">
        <v>42.4</v>
      </c>
      <c r="D476" s="67" t="s">
        <v>934</v>
      </c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>
      <c r="A477" s="62" t="s">
        <v>1024</v>
      </c>
      <c r="B477" s="58" t="s">
        <v>1025</v>
      </c>
      <c r="C477" s="59">
        <v>463.05</v>
      </c>
      <c r="D477" s="67" t="s">
        <v>934</v>
      </c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>
      <c r="A478" s="62" t="s">
        <v>1026</v>
      </c>
      <c r="B478" s="58" t="s">
        <v>967</v>
      </c>
      <c r="C478" s="59">
        <v>710.06</v>
      </c>
      <c r="D478" s="67" t="s">
        <v>934</v>
      </c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>
      <c r="A479" s="62" t="s">
        <v>957</v>
      </c>
      <c r="B479" s="58" t="s">
        <v>1027</v>
      </c>
      <c r="C479" s="59">
        <v>89.2</v>
      </c>
      <c r="D479" s="67" t="s">
        <v>934</v>
      </c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>
      <c r="A480" s="62" t="s">
        <v>955</v>
      </c>
      <c r="B480" s="58" t="s">
        <v>967</v>
      </c>
      <c r="C480" s="59">
        <v>229.42</v>
      </c>
      <c r="D480" s="67" t="s">
        <v>934</v>
      </c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>
      <c r="A481" s="62" t="s">
        <v>1028</v>
      </c>
      <c r="B481" s="58" t="s">
        <v>1029</v>
      </c>
      <c r="C481" s="59">
        <v>715.5</v>
      </c>
      <c r="D481" s="67" t="s">
        <v>934</v>
      </c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>
      <c r="A482" s="62" t="s">
        <v>957</v>
      </c>
      <c r="B482" s="58" t="s">
        <v>958</v>
      </c>
      <c r="C482" s="60">
        <v>1237.22</v>
      </c>
      <c r="D482" s="67" t="s">
        <v>934</v>
      </c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>
      <c r="A483" s="62" t="s">
        <v>1028</v>
      </c>
      <c r="B483" s="58" t="s">
        <v>1030</v>
      </c>
      <c r="C483" s="60">
        <v>4902.5</v>
      </c>
      <c r="D483" s="67" t="s">
        <v>934</v>
      </c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>
      <c r="A484" s="62" t="s">
        <v>1031</v>
      </c>
      <c r="B484" s="58" t="s">
        <v>1032</v>
      </c>
      <c r="C484" s="59">
        <v>360.58</v>
      </c>
      <c r="D484" s="67" t="s">
        <v>934</v>
      </c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>
      <c r="A485" s="62" t="s">
        <v>1033</v>
      </c>
      <c r="B485" s="58" t="s">
        <v>803</v>
      </c>
      <c r="C485" s="60">
        <v>5294.96</v>
      </c>
      <c r="D485" s="67" t="s">
        <v>934</v>
      </c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>
      <c r="A486" s="62" t="s">
        <v>1034</v>
      </c>
      <c r="B486" s="58" t="s">
        <v>1035</v>
      </c>
      <c r="C486" s="59">
        <v>381.64</v>
      </c>
      <c r="D486" s="67" t="s">
        <v>934</v>
      </c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>
      <c r="A487" s="62" t="s">
        <v>937</v>
      </c>
      <c r="B487" s="58" t="s">
        <v>954</v>
      </c>
      <c r="C487" s="60">
        <v>6000</v>
      </c>
      <c r="D487" s="67" t="s">
        <v>934</v>
      </c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>
      <c r="A488" s="62" t="s">
        <v>935</v>
      </c>
      <c r="B488" s="58" t="s">
        <v>1036</v>
      </c>
      <c r="C488" s="60">
        <v>1545.51</v>
      </c>
      <c r="D488" s="67" t="s">
        <v>934</v>
      </c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>
      <c r="A489" s="62" t="s">
        <v>1009</v>
      </c>
      <c r="B489" s="58" t="s">
        <v>1037</v>
      </c>
      <c r="C489" s="59">
        <v>990</v>
      </c>
      <c r="D489" s="67" t="s">
        <v>934</v>
      </c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>
      <c r="A490" s="62" t="s">
        <v>1001</v>
      </c>
      <c r="B490" s="58" t="s">
        <v>894</v>
      </c>
      <c r="C490" s="59">
        <v>694.78</v>
      </c>
      <c r="D490" s="67" t="s">
        <v>934</v>
      </c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>
      <c r="A491" s="62" t="s">
        <v>957</v>
      </c>
      <c r="B491" s="58" t="s">
        <v>1027</v>
      </c>
      <c r="C491" s="59">
        <v>133.1</v>
      </c>
      <c r="D491" s="67" t="s">
        <v>934</v>
      </c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>
      <c r="A492" s="62" t="s">
        <v>955</v>
      </c>
      <c r="B492" s="58" t="s">
        <v>966</v>
      </c>
      <c r="C492" s="60">
        <v>1449.34</v>
      </c>
      <c r="D492" s="67" t="s">
        <v>934</v>
      </c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>
      <c r="A493" s="62" t="s">
        <v>955</v>
      </c>
      <c r="B493" s="58" t="s">
        <v>956</v>
      </c>
      <c r="C493" s="59">
        <v>905.32</v>
      </c>
      <c r="D493" s="67" t="s">
        <v>934</v>
      </c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>
      <c r="A494" s="62" t="s">
        <v>1028</v>
      </c>
      <c r="B494" s="58" t="s">
        <v>1038</v>
      </c>
      <c r="C494" s="60">
        <v>4274.3900000000003</v>
      </c>
      <c r="D494" s="67" t="s">
        <v>934</v>
      </c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>
      <c r="A495" s="62" t="s">
        <v>1028</v>
      </c>
      <c r="B495" s="58" t="s">
        <v>1029</v>
      </c>
      <c r="C495" s="59">
        <v>763.53</v>
      </c>
      <c r="D495" s="67" t="s">
        <v>934</v>
      </c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>
      <c r="A496" s="62" t="s">
        <v>1028</v>
      </c>
      <c r="B496" s="58" t="s">
        <v>1039</v>
      </c>
      <c r="C496" s="60">
        <v>2120</v>
      </c>
      <c r="D496" s="67" t="s">
        <v>934</v>
      </c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>
      <c r="A497" s="62" t="s">
        <v>962</v>
      </c>
      <c r="B497" s="58" t="s">
        <v>1000</v>
      </c>
      <c r="C497" s="59">
        <v>121</v>
      </c>
      <c r="D497" s="67" t="s">
        <v>934</v>
      </c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>
      <c r="A498" s="62" t="s">
        <v>937</v>
      </c>
      <c r="B498" s="58" t="s">
        <v>1040</v>
      </c>
      <c r="C498" s="60">
        <v>2047.56</v>
      </c>
      <c r="D498" s="67" t="s">
        <v>934</v>
      </c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>
      <c r="A499" s="62" t="s">
        <v>937</v>
      </c>
      <c r="B499" s="58" t="s">
        <v>1041</v>
      </c>
      <c r="C499" s="59">
        <v>394.94</v>
      </c>
      <c r="D499" s="67" t="s">
        <v>934</v>
      </c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>
      <c r="A500" s="62" t="s">
        <v>1028</v>
      </c>
      <c r="B500" s="58" t="s">
        <v>1030</v>
      </c>
      <c r="C500" s="59">
        <v>174.71</v>
      </c>
      <c r="D500" s="67" t="s">
        <v>934</v>
      </c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>
      <c r="A501" s="62" t="s">
        <v>937</v>
      </c>
      <c r="B501" s="58" t="s">
        <v>1040</v>
      </c>
      <c r="C501" s="59">
        <v>308.45999999999998</v>
      </c>
      <c r="D501" s="67" t="s">
        <v>934</v>
      </c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>
      <c r="A502" s="62" t="s">
        <v>935</v>
      </c>
      <c r="B502" s="58" t="s">
        <v>1042</v>
      </c>
      <c r="C502" s="59">
        <v>471</v>
      </c>
      <c r="D502" s="67" t="s">
        <v>934</v>
      </c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>
      <c r="A503" s="62" t="s">
        <v>1034</v>
      </c>
      <c r="B503" s="58" t="s">
        <v>1035</v>
      </c>
      <c r="C503" s="59">
        <v>446.86</v>
      </c>
      <c r="D503" s="67" t="s">
        <v>934</v>
      </c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>
      <c r="A504" s="62" t="s">
        <v>1028</v>
      </c>
      <c r="B504" s="58" t="s">
        <v>1038</v>
      </c>
      <c r="C504" s="60">
        <v>1742.67</v>
      </c>
      <c r="D504" s="67" t="s">
        <v>934</v>
      </c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>
      <c r="A505" s="62" t="s">
        <v>1028</v>
      </c>
      <c r="B505" s="58" t="s">
        <v>1030</v>
      </c>
      <c r="C505" s="59">
        <v>966.25</v>
      </c>
      <c r="D505" s="67" t="s">
        <v>934</v>
      </c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>
      <c r="A506" s="62" t="s">
        <v>1001</v>
      </c>
      <c r="B506" s="58" t="s">
        <v>894</v>
      </c>
      <c r="C506" s="59">
        <v>898.43</v>
      </c>
      <c r="D506" s="67" t="s">
        <v>934</v>
      </c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>
      <c r="A507" s="62" t="s">
        <v>1003</v>
      </c>
      <c r="B507" s="58" t="s">
        <v>1008</v>
      </c>
      <c r="C507" s="59">
        <v>345</v>
      </c>
      <c r="D507" s="67" t="s">
        <v>934</v>
      </c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>
      <c r="A508" s="62" t="s">
        <v>937</v>
      </c>
      <c r="B508" s="58" t="s">
        <v>1043</v>
      </c>
      <c r="C508" s="60">
        <v>1298.22</v>
      </c>
      <c r="D508" s="67" t="s">
        <v>934</v>
      </c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>
      <c r="A509" s="62" t="s">
        <v>1028</v>
      </c>
      <c r="B509" s="58" t="s">
        <v>1038</v>
      </c>
      <c r="C509" s="59">
        <v>321.41000000000003</v>
      </c>
      <c r="D509" s="67" t="s">
        <v>934</v>
      </c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>
      <c r="A510" s="62" t="s">
        <v>1028</v>
      </c>
      <c r="B510" s="58" t="s">
        <v>1029</v>
      </c>
      <c r="C510" s="59">
        <v>763.53</v>
      </c>
      <c r="D510" s="67" t="s">
        <v>934</v>
      </c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>
      <c r="A511" s="62" t="s">
        <v>955</v>
      </c>
      <c r="B511" s="58" t="s">
        <v>975</v>
      </c>
      <c r="C511" s="59">
        <v>679.75</v>
      </c>
      <c r="D511" s="67" t="s">
        <v>934</v>
      </c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>
      <c r="A512" s="62" t="s">
        <v>955</v>
      </c>
      <c r="B512" s="58" t="s">
        <v>967</v>
      </c>
      <c r="C512" s="60">
        <v>1301.5999999999999</v>
      </c>
      <c r="D512" s="67" t="s">
        <v>934</v>
      </c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>
      <c r="A513" s="62" t="s">
        <v>1044</v>
      </c>
      <c r="B513" s="58" t="s">
        <v>988</v>
      </c>
      <c r="C513" s="59">
        <v>599.03</v>
      </c>
      <c r="D513" s="67" t="s">
        <v>934</v>
      </c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>
      <c r="A514" s="62" t="s">
        <v>1003</v>
      </c>
      <c r="B514" s="58" t="s">
        <v>1045</v>
      </c>
      <c r="C514" s="59">
        <v>105</v>
      </c>
      <c r="D514" s="67" t="s">
        <v>934</v>
      </c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>
      <c r="A515" s="62" t="s">
        <v>1046</v>
      </c>
      <c r="B515" s="58" t="s">
        <v>1047</v>
      </c>
      <c r="C515" s="60">
        <v>4660.92</v>
      </c>
      <c r="D515" s="67" t="s">
        <v>934</v>
      </c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>
      <c r="A516" s="62" t="s">
        <v>1028</v>
      </c>
      <c r="B516" s="58" t="s">
        <v>1038</v>
      </c>
      <c r="C516" s="60">
        <v>2262.2600000000002</v>
      </c>
      <c r="D516" s="67" t="s">
        <v>934</v>
      </c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>
      <c r="A517" s="62" t="s">
        <v>935</v>
      </c>
      <c r="B517" s="58" t="s">
        <v>1048</v>
      </c>
      <c r="C517" s="59">
        <v>349.99</v>
      </c>
      <c r="D517" s="67" t="s">
        <v>934</v>
      </c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>
      <c r="A518" s="62" t="s">
        <v>937</v>
      </c>
      <c r="B518" s="58" t="s">
        <v>1040</v>
      </c>
      <c r="C518" s="59">
        <v>496.83</v>
      </c>
      <c r="D518" s="67" t="s">
        <v>934</v>
      </c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>
      <c r="A519" s="62" t="s">
        <v>1049</v>
      </c>
      <c r="B519" s="58" t="s">
        <v>984</v>
      </c>
      <c r="C519" s="60">
        <v>1205.77</v>
      </c>
      <c r="D519" s="67" t="s">
        <v>934</v>
      </c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>
      <c r="A520" s="62" t="s">
        <v>1050</v>
      </c>
      <c r="B520" s="58" t="s">
        <v>1051</v>
      </c>
      <c r="C520" s="60">
        <v>6439.38</v>
      </c>
      <c r="D520" s="67" t="s">
        <v>934</v>
      </c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>
      <c r="A521" s="62" t="s">
        <v>1052</v>
      </c>
      <c r="B521" s="58" t="s">
        <v>1053</v>
      </c>
      <c r="C521" s="59">
        <v>329.12</v>
      </c>
      <c r="D521" s="67" t="s">
        <v>934</v>
      </c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>
      <c r="A522" s="62" t="s">
        <v>1009</v>
      </c>
      <c r="B522" s="58" t="s">
        <v>1054</v>
      </c>
      <c r="C522" s="60">
        <v>1658.7</v>
      </c>
      <c r="D522" s="67" t="s">
        <v>934</v>
      </c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>
      <c r="A523" s="62" t="s">
        <v>942</v>
      </c>
      <c r="B523" s="58" t="s">
        <v>1055</v>
      </c>
      <c r="C523" s="59">
        <v>229.3</v>
      </c>
      <c r="D523" s="67" t="s">
        <v>934</v>
      </c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>
      <c r="A524" s="62" t="s">
        <v>1003</v>
      </c>
      <c r="B524" s="58" t="s">
        <v>1004</v>
      </c>
      <c r="C524" s="59">
        <v>124</v>
      </c>
      <c r="D524" s="67" t="s">
        <v>934</v>
      </c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>
      <c r="A525" s="62" t="s">
        <v>962</v>
      </c>
      <c r="B525" s="58" t="s">
        <v>963</v>
      </c>
      <c r="C525" s="59">
        <v>617.1</v>
      </c>
      <c r="D525" s="67" t="s">
        <v>934</v>
      </c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>
      <c r="A526" s="62" t="s">
        <v>937</v>
      </c>
      <c r="B526" s="58" t="s">
        <v>1056</v>
      </c>
      <c r="C526" s="59">
        <v>387.8</v>
      </c>
      <c r="D526" s="67" t="s">
        <v>934</v>
      </c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>
      <c r="A527" s="62" t="s">
        <v>1057</v>
      </c>
      <c r="B527" s="58" t="s">
        <v>1058</v>
      </c>
      <c r="C527" s="59">
        <v>162</v>
      </c>
      <c r="D527" s="67" t="s">
        <v>934</v>
      </c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>
      <c r="A528" s="62" t="s">
        <v>1059</v>
      </c>
      <c r="B528" s="58" t="s">
        <v>963</v>
      </c>
      <c r="C528" s="60">
        <v>4003.71</v>
      </c>
      <c r="D528" s="67" t="s">
        <v>934</v>
      </c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>
      <c r="A529" s="62" t="s">
        <v>1028</v>
      </c>
      <c r="B529" s="58" t="s">
        <v>1038</v>
      </c>
      <c r="C529" s="60">
        <v>1910</v>
      </c>
      <c r="D529" s="67" t="s">
        <v>934</v>
      </c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>
      <c r="A530" s="62" t="s">
        <v>937</v>
      </c>
      <c r="B530" s="58" t="s">
        <v>938</v>
      </c>
      <c r="C530" s="60">
        <v>1001.71</v>
      </c>
      <c r="D530" s="67" t="s">
        <v>934</v>
      </c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>
      <c r="A531" s="62" t="s">
        <v>932</v>
      </c>
      <c r="B531" s="58" t="s">
        <v>933</v>
      </c>
      <c r="C531" s="59">
        <v>28</v>
      </c>
      <c r="D531" s="67" t="s">
        <v>934</v>
      </c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>
      <c r="A532" s="62" t="s">
        <v>955</v>
      </c>
      <c r="B532" s="58" t="s">
        <v>971</v>
      </c>
      <c r="C532" s="60">
        <v>2176.06</v>
      </c>
      <c r="D532" s="67" t="s">
        <v>934</v>
      </c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>
      <c r="A533" s="62" t="s">
        <v>937</v>
      </c>
      <c r="B533" s="58" t="s">
        <v>1060</v>
      </c>
      <c r="C533" s="60">
        <v>1212.05</v>
      </c>
      <c r="D533" s="67" t="s">
        <v>934</v>
      </c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>
      <c r="A534" s="62" t="s">
        <v>937</v>
      </c>
      <c r="B534" s="58" t="s">
        <v>1060</v>
      </c>
      <c r="C534" s="60">
        <v>2071.5300000000002</v>
      </c>
      <c r="D534" s="67" t="s">
        <v>934</v>
      </c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>
      <c r="A535" s="62" t="s">
        <v>1028</v>
      </c>
      <c r="B535" s="58" t="s">
        <v>1038</v>
      </c>
      <c r="C535" s="59">
        <v>386.36</v>
      </c>
      <c r="D535" s="67" t="s">
        <v>934</v>
      </c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>
      <c r="A536" s="62" t="s">
        <v>937</v>
      </c>
      <c r="B536" s="58" t="s">
        <v>1060</v>
      </c>
      <c r="C536" s="59">
        <v>248.14</v>
      </c>
      <c r="D536" s="67" t="s">
        <v>934</v>
      </c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>
      <c r="A537" s="62" t="s">
        <v>1061</v>
      </c>
      <c r="B537" s="58" t="s">
        <v>688</v>
      </c>
      <c r="C537" s="59">
        <v>19.14</v>
      </c>
      <c r="D537" s="67" t="s">
        <v>934</v>
      </c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>
      <c r="A538" s="62" t="s">
        <v>935</v>
      </c>
      <c r="B538" s="58" t="s">
        <v>936</v>
      </c>
      <c r="C538" s="59">
        <v>423.86</v>
      </c>
      <c r="D538" s="67" t="s">
        <v>934</v>
      </c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>
      <c r="A539" s="62" t="s">
        <v>937</v>
      </c>
      <c r="B539" s="58" t="s">
        <v>983</v>
      </c>
      <c r="C539" s="60">
        <v>1090.3800000000001</v>
      </c>
      <c r="D539" s="67" t="s">
        <v>934</v>
      </c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>
      <c r="A540" s="62" t="s">
        <v>1062</v>
      </c>
      <c r="B540" s="58" t="s">
        <v>1063</v>
      </c>
      <c r="C540" s="60">
        <v>1579.25</v>
      </c>
      <c r="D540" s="67" t="s">
        <v>934</v>
      </c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>
      <c r="A541" s="62" t="s">
        <v>1064</v>
      </c>
      <c r="B541" s="58" t="s">
        <v>1065</v>
      </c>
      <c r="C541" s="60">
        <v>2000</v>
      </c>
      <c r="D541" s="67" t="s">
        <v>934</v>
      </c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>
      <c r="A542" s="62" t="s">
        <v>1009</v>
      </c>
      <c r="B542" s="58" t="s">
        <v>1065</v>
      </c>
      <c r="C542" s="59">
        <v>500</v>
      </c>
      <c r="D542" s="67" t="s">
        <v>934</v>
      </c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>
      <c r="A543" s="62" t="s">
        <v>935</v>
      </c>
      <c r="B543" s="58" t="s">
        <v>945</v>
      </c>
      <c r="C543" s="59">
        <v>408.56</v>
      </c>
      <c r="D543" s="67" t="s">
        <v>934</v>
      </c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>
      <c r="A544" s="62" t="s">
        <v>1009</v>
      </c>
      <c r="B544" s="58" t="s">
        <v>1066</v>
      </c>
      <c r="C544" s="59">
        <v>300</v>
      </c>
      <c r="D544" s="67" t="s">
        <v>934</v>
      </c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>
      <c r="A545" s="62" t="s">
        <v>1067</v>
      </c>
      <c r="B545" s="58" t="s">
        <v>1068</v>
      </c>
      <c r="C545" s="59">
        <v>278.3</v>
      </c>
      <c r="D545" s="67" t="s">
        <v>934</v>
      </c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>
      <c r="A546" s="62" t="s">
        <v>955</v>
      </c>
      <c r="B546" s="58" t="s">
        <v>956</v>
      </c>
      <c r="C546" s="60">
        <v>1783.78</v>
      </c>
      <c r="D546" s="67" t="s">
        <v>934</v>
      </c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>
      <c r="A547" s="62" t="s">
        <v>955</v>
      </c>
      <c r="B547" s="58" t="s">
        <v>967</v>
      </c>
      <c r="C547" s="59">
        <v>232.04</v>
      </c>
      <c r="D547" s="67" t="s">
        <v>934</v>
      </c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>
      <c r="A548" s="62" t="s">
        <v>1052</v>
      </c>
      <c r="B548" s="58" t="s">
        <v>981</v>
      </c>
      <c r="C548" s="59">
        <v>190.7</v>
      </c>
      <c r="D548" s="67" t="s">
        <v>934</v>
      </c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>
      <c r="A549" s="62" t="s">
        <v>1052</v>
      </c>
      <c r="B549" s="58" t="s">
        <v>981</v>
      </c>
      <c r="C549" s="60">
        <v>1265.8699999999999</v>
      </c>
      <c r="D549" s="67" t="s">
        <v>934</v>
      </c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>
      <c r="A550" s="62" t="s">
        <v>935</v>
      </c>
      <c r="B550" s="58" t="s">
        <v>1036</v>
      </c>
      <c r="C550" s="59">
        <v>170.61</v>
      </c>
      <c r="D550" s="67" t="s">
        <v>934</v>
      </c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>
      <c r="A551" s="62" t="s">
        <v>937</v>
      </c>
      <c r="B551" s="58" t="s">
        <v>1069</v>
      </c>
      <c r="C551" s="59">
        <v>710.84</v>
      </c>
      <c r="D551" s="67" t="s">
        <v>934</v>
      </c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>
      <c r="A552" s="62" t="s">
        <v>1009</v>
      </c>
      <c r="B552" s="58" t="s">
        <v>1070</v>
      </c>
      <c r="C552" s="59">
        <v>348</v>
      </c>
      <c r="D552" s="67" t="s">
        <v>934</v>
      </c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>
      <c r="A553" s="62" t="s">
        <v>955</v>
      </c>
      <c r="B553" s="58" t="s">
        <v>975</v>
      </c>
      <c r="C553" s="59">
        <v>87.53</v>
      </c>
      <c r="D553" s="67" t="s">
        <v>934</v>
      </c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>
      <c r="A554" s="62" t="s">
        <v>935</v>
      </c>
      <c r="B554" s="58" t="s">
        <v>1071</v>
      </c>
      <c r="C554" s="59">
        <v>423.5</v>
      </c>
      <c r="D554" s="67" t="s">
        <v>934</v>
      </c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>
      <c r="A555" s="62" t="s">
        <v>935</v>
      </c>
      <c r="B555" s="58" t="s">
        <v>1039</v>
      </c>
      <c r="C555" s="59">
        <v>672.5</v>
      </c>
      <c r="D555" s="67" t="s">
        <v>934</v>
      </c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>
      <c r="A556" s="62" t="s">
        <v>937</v>
      </c>
      <c r="B556" s="58" t="s">
        <v>1072</v>
      </c>
      <c r="C556" s="60">
        <v>1298.5</v>
      </c>
      <c r="D556" s="67" t="s">
        <v>934</v>
      </c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>
      <c r="A557" s="62" t="s">
        <v>1073</v>
      </c>
      <c r="B557" s="58" t="s">
        <v>1068</v>
      </c>
      <c r="C557" s="59">
        <v>55.96</v>
      </c>
      <c r="D557" s="67" t="s">
        <v>934</v>
      </c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>
      <c r="A558" s="62" t="s">
        <v>935</v>
      </c>
      <c r="B558" s="58" t="s">
        <v>1051</v>
      </c>
      <c r="C558" s="60">
        <v>3251.81</v>
      </c>
      <c r="D558" s="67" t="s">
        <v>934</v>
      </c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>
      <c r="A559" s="62" t="s">
        <v>1074</v>
      </c>
      <c r="B559" s="58" t="s">
        <v>1075</v>
      </c>
      <c r="C559" s="59">
        <v>90.51</v>
      </c>
      <c r="D559" s="67" t="s">
        <v>934</v>
      </c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>
      <c r="A560" s="62" t="s">
        <v>1003</v>
      </c>
      <c r="B560" s="58" t="s">
        <v>1076</v>
      </c>
      <c r="C560" s="59">
        <v>495</v>
      </c>
      <c r="D560" s="67" t="s">
        <v>934</v>
      </c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>
      <c r="A561" s="62" t="s">
        <v>1077</v>
      </c>
      <c r="B561" s="58" t="s">
        <v>1078</v>
      </c>
      <c r="C561" s="60">
        <v>1982</v>
      </c>
      <c r="D561" s="68" t="s">
        <v>1079</v>
      </c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>
      <c r="A562" s="62" t="s">
        <v>1077</v>
      </c>
      <c r="B562" s="58" t="s">
        <v>1080</v>
      </c>
      <c r="C562" s="60">
        <v>5115</v>
      </c>
      <c r="D562" s="68" t="s">
        <v>1079</v>
      </c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>
      <c r="A563" s="62" t="s">
        <v>1081</v>
      </c>
      <c r="B563" s="58" t="s">
        <v>1082</v>
      </c>
      <c r="C563" s="59">
        <v>523.95000000000005</v>
      </c>
      <c r="D563" s="68" t="s">
        <v>1079</v>
      </c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>
      <c r="A564" s="62" t="s">
        <v>1077</v>
      </c>
      <c r="B564" s="58" t="s">
        <v>894</v>
      </c>
      <c r="C564" s="59">
        <v>336</v>
      </c>
      <c r="D564" s="68" t="s">
        <v>1079</v>
      </c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>
      <c r="A565" s="62" t="s">
        <v>1083</v>
      </c>
      <c r="B565" s="58" t="s">
        <v>888</v>
      </c>
      <c r="C565" s="59">
        <v>271.89999999999998</v>
      </c>
      <c r="D565" s="68" t="s">
        <v>1079</v>
      </c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>
      <c r="A566" s="62" t="s">
        <v>1077</v>
      </c>
      <c r="B566" s="58" t="s">
        <v>1084</v>
      </c>
      <c r="C566" s="60">
        <v>3547.72</v>
      </c>
      <c r="D566" s="68" t="s">
        <v>1079</v>
      </c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>
      <c r="A567" s="62" t="s">
        <v>1081</v>
      </c>
      <c r="B567" s="58" t="s">
        <v>1085</v>
      </c>
      <c r="C567" s="60">
        <v>1559.32</v>
      </c>
      <c r="D567" s="68" t="s">
        <v>1079</v>
      </c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>
      <c r="A568" s="62" t="s">
        <v>1086</v>
      </c>
      <c r="B568" s="58" t="s">
        <v>958</v>
      </c>
      <c r="C568" s="60">
        <v>2277.65</v>
      </c>
      <c r="D568" s="68" t="s">
        <v>1079</v>
      </c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>
      <c r="A569" s="62" t="s">
        <v>1081</v>
      </c>
      <c r="B569" s="58" t="s">
        <v>1087</v>
      </c>
      <c r="C569" s="59">
        <v>550</v>
      </c>
      <c r="D569" s="68" t="s">
        <v>1079</v>
      </c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>
      <c r="A570" s="62" t="s">
        <v>1088</v>
      </c>
      <c r="B570" s="58" t="s">
        <v>1089</v>
      </c>
      <c r="C570" s="60">
        <v>2415</v>
      </c>
      <c r="D570" s="68" t="s">
        <v>1079</v>
      </c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>
      <c r="A571" s="62" t="s">
        <v>1088</v>
      </c>
      <c r="B571" s="58" t="s">
        <v>1089</v>
      </c>
      <c r="C571" s="60">
        <v>1035</v>
      </c>
      <c r="D571" s="68" t="s">
        <v>1079</v>
      </c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>
      <c r="A572" s="62" t="s">
        <v>1088</v>
      </c>
      <c r="B572" s="58" t="s">
        <v>1048</v>
      </c>
      <c r="C572" s="60">
        <v>7438.01</v>
      </c>
      <c r="D572" s="68" t="s">
        <v>1079</v>
      </c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>
      <c r="A573" s="62" t="s">
        <v>1090</v>
      </c>
      <c r="B573" s="58" t="s">
        <v>1087</v>
      </c>
      <c r="C573" s="59">
        <v>718.2</v>
      </c>
      <c r="D573" s="68" t="s">
        <v>1079</v>
      </c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>
      <c r="A574" s="62" t="s">
        <v>1090</v>
      </c>
      <c r="B574" s="58" t="s">
        <v>1087</v>
      </c>
      <c r="C574" s="59">
        <v>162.79</v>
      </c>
      <c r="D574" s="68" t="s">
        <v>1079</v>
      </c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>
      <c r="A575" s="62" t="s">
        <v>1090</v>
      </c>
      <c r="B575" s="58" t="s">
        <v>1087</v>
      </c>
      <c r="C575" s="59">
        <v>765.63</v>
      </c>
      <c r="D575" s="68" t="s">
        <v>1079</v>
      </c>
      <c r="E575" s="2"/>
      <c r="F575" s="2"/>
      <c r="G575" s="54"/>
      <c r="H575" s="2"/>
      <c r="I575" s="2"/>
      <c r="J575" s="2"/>
      <c r="K575" s="2"/>
      <c r="L575" s="2"/>
      <c r="M575" s="2"/>
      <c r="N575" s="2"/>
      <c r="O575" s="2"/>
      <c r="P575" s="2"/>
    </row>
    <row r="576" spans="1:16">
      <c r="A576" s="62" t="s">
        <v>1081</v>
      </c>
      <c r="B576" s="58" t="s">
        <v>1091</v>
      </c>
      <c r="C576" s="60">
        <v>5780</v>
      </c>
      <c r="D576" s="68" t="s">
        <v>1079</v>
      </c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>
      <c r="A577" s="62" t="s">
        <v>476</v>
      </c>
      <c r="B577" s="58" t="s">
        <v>872</v>
      </c>
      <c r="C577" s="60">
        <v>3750</v>
      </c>
      <c r="D577" s="69" t="s">
        <v>1092</v>
      </c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>
      <c r="A578" s="62" t="s">
        <v>478</v>
      </c>
      <c r="B578" s="58" t="s">
        <v>874</v>
      </c>
      <c r="C578" s="60">
        <v>6375</v>
      </c>
      <c r="D578" s="69" t="s">
        <v>1092</v>
      </c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>
      <c r="A579" s="62" t="s">
        <v>480</v>
      </c>
      <c r="B579" s="58" t="s">
        <v>481</v>
      </c>
      <c r="C579" s="59">
        <v>800.08</v>
      </c>
      <c r="D579" s="69" t="s">
        <v>1092</v>
      </c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>
      <c r="A580" s="62" t="s">
        <v>483</v>
      </c>
      <c r="B580" s="58" t="s">
        <v>484</v>
      </c>
      <c r="C580" s="60">
        <v>4680</v>
      </c>
      <c r="D580" s="69" t="s">
        <v>1092</v>
      </c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>
      <c r="A581" s="62" t="s">
        <v>486</v>
      </c>
      <c r="B581" s="58" t="s">
        <v>487</v>
      </c>
      <c r="C581" s="59">
        <v>469.96</v>
      </c>
      <c r="D581" s="69" t="s">
        <v>1092</v>
      </c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>
      <c r="A582" s="62" t="s">
        <v>489</v>
      </c>
      <c r="B582" s="58" t="s">
        <v>481</v>
      </c>
      <c r="C582" s="59">
        <v>872.28</v>
      </c>
      <c r="D582" s="69" t="s">
        <v>1092</v>
      </c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>
      <c r="A583" s="62" t="s">
        <v>491</v>
      </c>
      <c r="B583" s="58" t="s">
        <v>492</v>
      </c>
      <c r="C583" s="60">
        <v>6494</v>
      </c>
      <c r="D583" s="69" t="s">
        <v>1092</v>
      </c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>
      <c r="A584" s="62" t="s">
        <v>489</v>
      </c>
      <c r="B584" s="58" t="s">
        <v>481</v>
      </c>
      <c r="C584" s="60">
        <v>1022.45</v>
      </c>
      <c r="D584" s="69" t="s">
        <v>1092</v>
      </c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>
      <c r="A585" s="62" t="s">
        <v>495</v>
      </c>
      <c r="B585" s="58" t="s">
        <v>496</v>
      </c>
      <c r="C585" s="60">
        <v>1852.84</v>
      </c>
      <c r="D585" s="69" t="s">
        <v>1092</v>
      </c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>
      <c r="A586" s="62" t="s">
        <v>1093</v>
      </c>
      <c r="B586" s="58" t="s">
        <v>640</v>
      </c>
      <c r="C586" s="59">
        <v>184.13</v>
      </c>
      <c r="D586" s="69" t="s">
        <v>1092</v>
      </c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>
      <c r="A587" s="62" t="s">
        <v>1093</v>
      </c>
      <c r="B587" s="58" t="s">
        <v>1094</v>
      </c>
      <c r="C587" s="59">
        <v>101.53</v>
      </c>
      <c r="D587" s="69" t="s">
        <v>1092</v>
      </c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>
      <c r="A588" s="62" t="s">
        <v>1095</v>
      </c>
      <c r="B588" s="58" t="s">
        <v>958</v>
      </c>
      <c r="C588" s="60">
        <v>1247.82</v>
      </c>
      <c r="D588" s="69" t="s">
        <v>1092</v>
      </c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>
      <c r="A589" s="62" t="s">
        <v>1095</v>
      </c>
      <c r="B589" s="58" t="s">
        <v>1096</v>
      </c>
      <c r="C589" s="59">
        <v>208.89</v>
      </c>
      <c r="D589" s="69" t="s">
        <v>1092</v>
      </c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>
      <c r="A590" s="62" t="s">
        <v>1095</v>
      </c>
      <c r="B590" s="58" t="s">
        <v>1097</v>
      </c>
      <c r="C590" s="60">
        <v>1883.23</v>
      </c>
      <c r="D590" s="69" t="s">
        <v>1092</v>
      </c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>
      <c r="A591" s="62" t="s">
        <v>1098</v>
      </c>
      <c r="B591" s="58" t="s">
        <v>975</v>
      </c>
      <c r="C591" s="60">
        <v>1130.42</v>
      </c>
      <c r="D591" s="69" t="s">
        <v>1092</v>
      </c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>
      <c r="A592" s="62" t="s">
        <v>1099</v>
      </c>
      <c r="B592" s="58" t="s">
        <v>1100</v>
      </c>
      <c r="C592" s="60">
        <v>3203.22</v>
      </c>
      <c r="D592" s="69" t="s">
        <v>1092</v>
      </c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>
      <c r="A593" s="62" t="s">
        <v>1099</v>
      </c>
      <c r="B593" s="58" t="s">
        <v>1101</v>
      </c>
      <c r="C593" s="59">
        <v>260.18</v>
      </c>
      <c r="D593" s="69" t="s">
        <v>1092</v>
      </c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>
      <c r="A594" s="62" t="s">
        <v>1099</v>
      </c>
      <c r="B594" s="58" t="s">
        <v>1102</v>
      </c>
      <c r="C594" s="59">
        <v>159.61000000000001</v>
      </c>
      <c r="D594" s="69" t="s">
        <v>1092</v>
      </c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>
      <c r="A595" s="62" t="s">
        <v>1103</v>
      </c>
      <c r="B595" s="58" t="s">
        <v>1104</v>
      </c>
      <c r="C595" s="59">
        <v>462.15</v>
      </c>
      <c r="D595" s="69" t="s">
        <v>1092</v>
      </c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>
      <c r="A596" s="62" t="s">
        <v>1103</v>
      </c>
      <c r="B596" s="58" t="s">
        <v>1105</v>
      </c>
      <c r="C596" s="59">
        <v>272.55</v>
      </c>
      <c r="D596" s="69" t="s">
        <v>1092</v>
      </c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>
      <c r="A597" s="62" t="s">
        <v>1106</v>
      </c>
      <c r="B597" s="58" t="s">
        <v>1107</v>
      </c>
      <c r="C597" s="60">
        <v>2970.86</v>
      </c>
      <c r="D597" s="69" t="s">
        <v>1092</v>
      </c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>
      <c r="A598" s="62" t="s">
        <v>1106</v>
      </c>
      <c r="B598" s="58" t="s">
        <v>945</v>
      </c>
      <c r="C598" s="59">
        <v>240.41</v>
      </c>
      <c r="D598" s="69" t="s">
        <v>1092</v>
      </c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>
      <c r="A599" s="62" t="s">
        <v>1108</v>
      </c>
      <c r="B599" s="58" t="s">
        <v>1109</v>
      </c>
      <c r="C599" s="59">
        <v>90.23</v>
      </c>
      <c r="D599" s="69" t="s">
        <v>1092</v>
      </c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>
      <c r="A600" s="62" t="s">
        <v>1108</v>
      </c>
      <c r="B600" s="58" t="s">
        <v>1110</v>
      </c>
      <c r="C600" s="59">
        <v>185.48</v>
      </c>
      <c r="D600" s="69" t="s">
        <v>1092</v>
      </c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>
      <c r="A601" s="62" t="s">
        <v>1111</v>
      </c>
      <c r="B601" s="58" t="s">
        <v>1112</v>
      </c>
      <c r="C601" s="60">
        <v>1024.93</v>
      </c>
      <c r="D601" s="69" t="s">
        <v>1092</v>
      </c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>
      <c r="A602" s="62" t="s">
        <v>1111</v>
      </c>
      <c r="B602" s="58" t="s">
        <v>1113</v>
      </c>
      <c r="C602" s="59">
        <v>325.95999999999998</v>
      </c>
      <c r="D602" s="69" t="s">
        <v>1092</v>
      </c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>
      <c r="A603" s="62" t="s">
        <v>1111</v>
      </c>
      <c r="B603" s="58" t="s">
        <v>1114</v>
      </c>
      <c r="C603" s="59">
        <v>28.2</v>
      </c>
      <c r="D603" s="69" t="s">
        <v>1092</v>
      </c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>
      <c r="A604" s="62" t="s">
        <v>1111</v>
      </c>
      <c r="B604" s="58" t="s">
        <v>1115</v>
      </c>
      <c r="C604" s="59">
        <v>293.37</v>
      </c>
      <c r="D604" s="69" t="s">
        <v>1092</v>
      </c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>
      <c r="A605" s="62" t="s">
        <v>1116</v>
      </c>
      <c r="B605" s="58" t="s">
        <v>1117</v>
      </c>
      <c r="C605" s="60">
        <v>2738.42</v>
      </c>
      <c r="D605" s="69" t="s">
        <v>1092</v>
      </c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>
      <c r="A606" s="62" t="s">
        <v>1116</v>
      </c>
      <c r="B606" s="58" t="s">
        <v>965</v>
      </c>
      <c r="C606" s="60">
        <v>1107.54</v>
      </c>
      <c r="D606" s="69" t="s">
        <v>1092</v>
      </c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>
      <c r="A607" s="62" t="s">
        <v>1118</v>
      </c>
      <c r="B607" s="58" t="s">
        <v>1119</v>
      </c>
      <c r="C607" s="59">
        <v>90.81</v>
      </c>
      <c r="D607" s="69" t="s">
        <v>1092</v>
      </c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>
      <c r="A608" s="62" t="s">
        <v>1118</v>
      </c>
      <c r="B608" s="58" t="s">
        <v>1120</v>
      </c>
      <c r="C608" s="60">
        <v>1640.36</v>
      </c>
      <c r="D608" s="69" t="s">
        <v>1092</v>
      </c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>
      <c r="A609" s="62" t="s">
        <v>1121</v>
      </c>
      <c r="B609" s="58" t="s">
        <v>1122</v>
      </c>
      <c r="C609" s="59">
        <v>372.26</v>
      </c>
      <c r="D609" s="69" t="s">
        <v>1092</v>
      </c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>
      <c r="A610" s="62" t="s">
        <v>1123</v>
      </c>
      <c r="B610" s="58" t="s">
        <v>1124</v>
      </c>
      <c r="C610" s="59">
        <v>268</v>
      </c>
      <c r="D610" s="69" t="s">
        <v>1092</v>
      </c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>
      <c r="A611" s="62" t="s">
        <v>1125</v>
      </c>
      <c r="B611" s="58" t="s">
        <v>1126</v>
      </c>
      <c r="C611" s="59">
        <v>805.11</v>
      </c>
      <c r="D611" s="69" t="s">
        <v>1092</v>
      </c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>
      <c r="A612" s="62" t="s">
        <v>1127</v>
      </c>
      <c r="B612" s="58" t="s">
        <v>1128</v>
      </c>
      <c r="C612" s="60">
        <v>1998.07</v>
      </c>
      <c r="D612" s="69" t="s">
        <v>1092</v>
      </c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>
      <c r="A613" s="62" t="s">
        <v>1129</v>
      </c>
      <c r="B613" s="58" t="s">
        <v>1130</v>
      </c>
      <c r="C613" s="59">
        <v>920</v>
      </c>
      <c r="D613" s="69" t="s">
        <v>1092</v>
      </c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>
      <c r="A614" s="62" t="s">
        <v>1129</v>
      </c>
      <c r="B614" s="58" t="s">
        <v>1131</v>
      </c>
      <c r="C614" s="59">
        <v>590</v>
      </c>
      <c r="D614" s="69" t="s">
        <v>1092</v>
      </c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>
      <c r="A615" s="62" t="s">
        <v>1129</v>
      </c>
      <c r="B615" s="58" t="s">
        <v>1132</v>
      </c>
      <c r="C615" s="59">
        <v>117.14</v>
      </c>
      <c r="D615" s="69" t="s">
        <v>1092</v>
      </c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>
      <c r="A616" s="62" t="s">
        <v>1129</v>
      </c>
      <c r="B616" s="58" t="s">
        <v>1133</v>
      </c>
      <c r="C616" s="59">
        <v>760</v>
      </c>
      <c r="D616" s="69" t="s">
        <v>1092</v>
      </c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>
      <c r="A617" s="62" t="s">
        <v>1134</v>
      </c>
      <c r="B617" s="58" t="s">
        <v>1135</v>
      </c>
      <c r="C617" s="59">
        <v>850</v>
      </c>
      <c r="D617" s="70" t="s">
        <v>1136</v>
      </c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>
      <c r="A618" s="62" t="s">
        <v>1093</v>
      </c>
      <c r="B618" s="58" t="s">
        <v>1137</v>
      </c>
      <c r="C618" s="60">
        <v>1989.37</v>
      </c>
      <c r="D618" s="70" t="s">
        <v>1136</v>
      </c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>
      <c r="A619" s="62" t="s">
        <v>1138</v>
      </c>
      <c r="B619" s="58" t="s">
        <v>1139</v>
      </c>
      <c r="C619" s="60">
        <v>1519.11</v>
      </c>
      <c r="D619" s="70" t="s">
        <v>1136</v>
      </c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>
      <c r="A620" s="62" t="s">
        <v>1093</v>
      </c>
      <c r="B620" s="58" t="s">
        <v>1140</v>
      </c>
      <c r="C620" s="59">
        <v>260.51</v>
      </c>
      <c r="D620" s="70" t="s">
        <v>1136</v>
      </c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>
      <c r="A621" s="62" t="s">
        <v>1141</v>
      </c>
      <c r="B621" s="58" t="s">
        <v>1068</v>
      </c>
      <c r="C621" s="60">
        <v>1396.64</v>
      </c>
      <c r="D621" s="70" t="s">
        <v>1136</v>
      </c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>
      <c r="A622" s="62" t="s">
        <v>1142</v>
      </c>
      <c r="B622" s="58" t="s">
        <v>1143</v>
      </c>
      <c r="C622" s="59">
        <v>172.54</v>
      </c>
      <c r="D622" s="70" t="s">
        <v>1136</v>
      </c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>
      <c r="A623" s="2" t="s">
        <v>1144</v>
      </c>
      <c r="B623" s="62" t="s">
        <v>1145</v>
      </c>
      <c r="C623" s="59">
        <v>70.7</v>
      </c>
      <c r="D623" s="70" t="s">
        <v>1136</v>
      </c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>
      <c r="A624" s="57" t="s">
        <v>1116</v>
      </c>
      <c r="B624" s="58" t="s">
        <v>1117</v>
      </c>
      <c r="C624" s="59">
        <v>206.21</v>
      </c>
      <c r="D624" s="70" t="s">
        <v>1136</v>
      </c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>
      <c r="A625" s="62" t="s">
        <v>1095</v>
      </c>
      <c r="B625" s="58" t="s">
        <v>1146</v>
      </c>
      <c r="C625" s="59">
        <v>767.02</v>
      </c>
      <c r="D625" s="70" t="s">
        <v>1136</v>
      </c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>
      <c r="A626" s="62" t="s">
        <v>1147</v>
      </c>
      <c r="B626" s="58" t="s">
        <v>1148</v>
      </c>
      <c r="C626" s="59">
        <v>626.13</v>
      </c>
      <c r="D626" s="70" t="s">
        <v>1136</v>
      </c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>
      <c r="A627" s="62" t="s">
        <v>1149</v>
      </c>
      <c r="B627" s="58" t="s">
        <v>1150</v>
      </c>
      <c r="C627" s="59">
        <v>90.75</v>
      </c>
      <c r="D627" s="70" t="s">
        <v>1136</v>
      </c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>
      <c r="A628" s="62" t="s">
        <v>1151</v>
      </c>
      <c r="B628" s="58" t="s">
        <v>1152</v>
      </c>
      <c r="C628" s="59">
        <v>79.86</v>
      </c>
      <c r="D628" s="70" t="s">
        <v>1136</v>
      </c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>
      <c r="A629" s="62" t="s">
        <v>1144</v>
      </c>
      <c r="B629" s="58" t="s">
        <v>1145</v>
      </c>
      <c r="C629" s="59">
        <v>192.74</v>
      </c>
      <c r="D629" s="70" t="s">
        <v>1136</v>
      </c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>
      <c r="A630" s="62" t="s">
        <v>1095</v>
      </c>
      <c r="B630" s="58" t="s">
        <v>1096</v>
      </c>
      <c r="C630" s="59">
        <v>324.76</v>
      </c>
      <c r="D630" s="70" t="s">
        <v>1136</v>
      </c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>
      <c r="A631" s="62" t="s">
        <v>1095</v>
      </c>
      <c r="B631" s="58" t="s">
        <v>1153</v>
      </c>
      <c r="C631" s="59">
        <v>925.41</v>
      </c>
      <c r="D631" s="70" t="s">
        <v>1136</v>
      </c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>
      <c r="A632" s="62" t="s">
        <v>1095</v>
      </c>
      <c r="B632" s="58" t="s">
        <v>1153</v>
      </c>
      <c r="C632" s="59">
        <v>88.55</v>
      </c>
      <c r="D632" s="70" t="s">
        <v>1136</v>
      </c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>
      <c r="A633" s="62" t="s">
        <v>1116</v>
      </c>
      <c r="B633" s="66" t="s">
        <v>1117</v>
      </c>
      <c r="C633" s="60">
        <v>1064.73</v>
      </c>
      <c r="D633" s="70" t="s">
        <v>1136</v>
      </c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>
      <c r="A634" s="62" t="s">
        <v>1154</v>
      </c>
      <c r="B634" s="66" t="s">
        <v>1137</v>
      </c>
      <c r="C634" s="60">
        <v>3768.92</v>
      </c>
      <c r="D634" s="70" t="s">
        <v>1136</v>
      </c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>
      <c r="A635" s="62" t="s">
        <v>1141</v>
      </c>
      <c r="B635" s="66" t="s">
        <v>1068</v>
      </c>
      <c r="C635" s="60">
        <v>1221</v>
      </c>
      <c r="D635" s="70" t="s">
        <v>1136</v>
      </c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>
      <c r="A636" s="62" t="s">
        <v>1155</v>
      </c>
      <c r="B636" s="66" t="s">
        <v>1156</v>
      </c>
      <c r="C636" s="59">
        <v>800.39</v>
      </c>
      <c r="D636" s="70" t="s">
        <v>1136</v>
      </c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>
      <c r="A637" s="62" t="s">
        <v>1157</v>
      </c>
      <c r="B637" s="66" t="s">
        <v>1158</v>
      </c>
      <c r="C637" s="60">
        <v>1824.11</v>
      </c>
      <c r="D637" s="70" t="s">
        <v>1136</v>
      </c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>
      <c r="A638" s="62" t="s">
        <v>1159</v>
      </c>
      <c r="B638" s="58" t="s">
        <v>1160</v>
      </c>
      <c r="C638" s="59">
        <v>15.75</v>
      </c>
      <c r="D638" s="70" t="s">
        <v>1136</v>
      </c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>
      <c r="A639" s="62" t="s">
        <v>1159</v>
      </c>
      <c r="B639" s="58" t="s">
        <v>1161</v>
      </c>
      <c r="C639" s="59">
        <v>26.95</v>
      </c>
      <c r="D639" s="70" t="s">
        <v>1136</v>
      </c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>
      <c r="A640" s="62" t="s">
        <v>1162</v>
      </c>
      <c r="B640" s="58" t="s">
        <v>1163</v>
      </c>
      <c r="C640" s="60">
        <v>2205.23</v>
      </c>
      <c r="D640" s="70" t="s">
        <v>1136</v>
      </c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>
      <c r="A641" s="62" t="s">
        <v>1162</v>
      </c>
      <c r="B641" s="58" t="s">
        <v>1164</v>
      </c>
      <c r="C641" s="59">
        <v>103.21</v>
      </c>
      <c r="D641" s="70" t="s">
        <v>1136</v>
      </c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>
      <c r="A642" s="62" t="s">
        <v>1162</v>
      </c>
      <c r="B642" s="58" t="s">
        <v>1165</v>
      </c>
      <c r="C642" s="60">
        <v>1494.35</v>
      </c>
      <c r="D642" s="70" t="s">
        <v>1136</v>
      </c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>
      <c r="A643" s="62" t="s">
        <v>1162</v>
      </c>
      <c r="B643" s="58" t="s">
        <v>38</v>
      </c>
      <c r="C643" s="59">
        <v>697.32</v>
      </c>
      <c r="D643" s="70" t="s">
        <v>1136</v>
      </c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>
      <c r="A644" s="62" t="s">
        <v>1095</v>
      </c>
      <c r="B644" s="58" t="s">
        <v>1166</v>
      </c>
      <c r="C644" s="59">
        <v>254.45</v>
      </c>
      <c r="D644" s="70" t="s">
        <v>1136</v>
      </c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>
      <c r="A645" s="62" t="s">
        <v>1167</v>
      </c>
      <c r="B645" s="58" t="s">
        <v>1168</v>
      </c>
      <c r="C645" s="59">
        <v>484</v>
      </c>
      <c r="D645" s="70" t="s">
        <v>1136</v>
      </c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>
      <c r="A646" s="62" t="s">
        <v>1169</v>
      </c>
      <c r="B646" s="58" t="s">
        <v>994</v>
      </c>
      <c r="C646" s="59">
        <v>360.5</v>
      </c>
      <c r="D646" s="70" t="s">
        <v>1136</v>
      </c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>
      <c r="A647" s="62" t="s">
        <v>1093</v>
      </c>
      <c r="B647" s="58" t="s">
        <v>1170</v>
      </c>
      <c r="C647" s="60">
        <v>1470.09</v>
      </c>
      <c r="D647" s="70" t="s">
        <v>1136</v>
      </c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>
      <c r="A648" s="62" t="s">
        <v>1171</v>
      </c>
      <c r="B648" s="58" t="s">
        <v>513</v>
      </c>
      <c r="C648" s="59">
        <v>57.65</v>
      </c>
      <c r="D648" s="70" t="s">
        <v>1136</v>
      </c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>
      <c r="A649" s="62" t="s">
        <v>1171</v>
      </c>
      <c r="B649" s="58" t="s">
        <v>513</v>
      </c>
      <c r="C649" s="59">
        <v>57.65</v>
      </c>
      <c r="D649" s="70" t="s">
        <v>1136</v>
      </c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>
      <c r="A650" s="62" t="s">
        <v>1172</v>
      </c>
      <c r="B650" s="58" t="s">
        <v>1173</v>
      </c>
      <c r="C650" s="59">
        <v>337.09</v>
      </c>
      <c r="D650" s="70" t="s">
        <v>1136</v>
      </c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>
      <c r="A651" s="62" t="s">
        <v>1116</v>
      </c>
      <c r="B651" s="58" t="s">
        <v>1174</v>
      </c>
      <c r="C651" s="59">
        <v>650</v>
      </c>
      <c r="D651" s="70" t="s">
        <v>1136</v>
      </c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>
      <c r="A652" s="62" t="s">
        <v>1144</v>
      </c>
      <c r="B652" s="58" t="s">
        <v>1145</v>
      </c>
      <c r="C652" s="59">
        <v>192.74</v>
      </c>
      <c r="D652" s="70" t="s">
        <v>1136</v>
      </c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>
      <c r="A653" s="62" t="s">
        <v>1175</v>
      </c>
      <c r="B653" s="58" t="s">
        <v>1176</v>
      </c>
      <c r="C653" s="60">
        <v>3021.5</v>
      </c>
      <c r="D653" s="70" t="s">
        <v>1136</v>
      </c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>
      <c r="A654" s="62" t="s">
        <v>1141</v>
      </c>
      <c r="B654" s="58" t="s">
        <v>1068</v>
      </c>
      <c r="C654" s="59">
        <v>396.94</v>
      </c>
      <c r="D654" s="70" t="s">
        <v>1136</v>
      </c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>
      <c r="A655" s="62" t="s">
        <v>1095</v>
      </c>
      <c r="B655" s="58" t="s">
        <v>1177</v>
      </c>
      <c r="C655" s="59">
        <v>166.9</v>
      </c>
      <c r="D655" s="70" t="s">
        <v>1136</v>
      </c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>
      <c r="A656" s="62" t="s">
        <v>1178</v>
      </c>
      <c r="B656" s="58" t="s">
        <v>1139</v>
      </c>
      <c r="C656" s="59">
        <v>250.79</v>
      </c>
      <c r="D656" s="70" t="s">
        <v>1136</v>
      </c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>
      <c r="A657" s="62" t="s">
        <v>1154</v>
      </c>
      <c r="B657" s="58" t="s">
        <v>1137</v>
      </c>
      <c r="C657" s="59">
        <v>167.16</v>
      </c>
      <c r="D657" s="70" t="s">
        <v>1136</v>
      </c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>
      <c r="A658" s="62" t="s">
        <v>1141</v>
      </c>
      <c r="B658" s="58" t="s">
        <v>1068</v>
      </c>
      <c r="C658" s="59">
        <v>820.13</v>
      </c>
      <c r="D658" s="70" t="s">
        <v>1136</v>
      </c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>
      <c r="A659" s="62" t="s">
        <v>1179</v>
      </c>
      <c r="B659" s="58" t="s">
        <v>1180</v>
      </c>
      <c r="C659" s="59">
        <v>450</v>
      </c>
      <c r="D659" s="70" t="s">
        <v>1136</v>
      </c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>
      <c r="A660" s="62" t="s">
        <v>1179</v>
      </c>
      <c r="B660" s="58" t="s">
        <v>1181</v>
      </c>
      <c r="C660" s="59">
        <v>636</v>
      </c>
      <c r="D660" s="70" t="s">
        <v>1136</v>
      </c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>
      <c r="A661" s="62" t="s">
        <v>1179</v>
      </c>
      <c r="B661" s="58" t="s">
        <v>1181</v>
      </c>
      <c r="C661" s="59">
        <v>636</v>
      </c>
      <c r="D661" s="70" t="s">
        <v>1136</v>
      </c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>
      <c r="A662" s="62" t="s">
        <v>1182</v>
      </c>
      <c r="B662" s="58" t="s">
        <v>1183</v>
      </c>
      <c r="C662" s="60">
        <v>1197</v>
      </c>
      <c r="D662" s="70" t="s">
        <v>1136</v>
      </c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>
      <c r="A663" s="62" t="s">
        <v>1182</v>
      </c>
      <c r="B663" s="58" t="s">
        <v>1184</v>
      </c>
      <c r="C663" s="59">
        <v>540</v>
      </c>
      <c r="D663" s="70" t="s">
        <v>1136</v>
      </c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>
      <c r="A664" s="62" t="s">
        <v>1182</v>
      </c>
      <c r="B664" s="58" t="s">
        <v>1185</v>
      </c>
      <c r="C664" s="59">
        <v>929.5</v>
      </c>
      <c r="D664" s="70" t="s">
        <v>1136</v>
      </c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>
      <c r="A665" s="62" t="s">
        <v>1182</v>
      </c>
      <c r="B665" s="58" t="s">
        <v>1186</v>
      </c>
      <c r="C665" s="59">
        <v>220</v>
      </c>
      <c r="D665" s="70" t="s">
        <v>1136</v>
      </c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>
      <c r="A666" s="62" t="s">
        <v>1182</v>
      </c>
      <c r="B666" s="58" t="s">
        <v>1187</v>
      </c>
      <c r="C666" s="59">
        <v>60</v>
      </c>
      <c r="D666" s="70" t="s">
        <v>1136</v>
      </c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>
      <c r="A667" s="62" t="s">
        <v>1182</v>
      </c>
      <c r="B667" s="58" t="s">
        <v>1188</v>
      </c>
      <c r="C667" s="59">
        <v>36</v>
      </c>
      <c r="D667" s="70" t="s">
        <v>1136</v>
      </c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>
      <c r="A668" s="62" t="s">
        <v>1182</v>
      </c>
      <c r="B668" s="58" t="s">
        <v>1189</v>
      </c>
      <c r="C668" s="59">
        <v>134</v>
      </c>
      <c r="D668" s="70" t="s">
        <v>1136</v>
      </c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>
      <c r="A669" s="62" t="s">
        <v>1182</v>
      </c>
      <c r="B669" s="58" t="s">
        <v>1186</v>
      </c>
      <c r="C669" s="59">
        <v>380</v>
      </c>
      <c r="D669" s="70" t="s">
        <v>1136</v>
      </c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>
      <c r="A670" s="62" t="s">
        <v>1182</v>
      </c>
      <c r="B670" s="58" t="s">
        <v>1190</v>
      </c>
      <c r="C670" s="59">
        <v>382.2</v>
      </c>
      <c r="D670" s="70" t="s">
        <v>1136</v>
      </c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>
      <c r="A671" s="62" t="s">
        <v>1182</v>
      </c>
      <c r="B671" s="58" t="s">
        <v>1187</v>
      </c>
      <c r="C671" s="59">
        <v>185</v>
      </c>
      <c r="D671" s="70" t="s">
        <v>1136</v>
      </c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>
      <c r="A672" s="62" t="s">
        <v>1191</v>
      </c>
      <c r="B672" s="58" t="s">
        <v>1192</v>
      </c>
      <c r="C672" s="59">
        <v>166.55</v>
      </c>
      <c r="D672" s="70" t="s">
        <v>1136</v>
      </c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>
      <c r="A673" s="62" t="s">
        <v>1191</v>
      </c>
      <c r="B673" s="58" t="s">
        <v>1192</v>
      </c>
      <c r="C673" s="59">
        <v>155.96</v>
      </c>
      <c r="D673" s="70" t="s">
        <v>1136</v>
      </c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>
      <c r="A674" s="62" t="s">
        <v>1191</v>
      </c>
      <c r="B674" s="58" t="s">
        <v>1192</v>
      </c>
      <c r="C674" s="59">
        <v>225.04</v>
      </c>
      <c r="D674" s="70" t="s">
        <v>1136</v>
      </c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>
      <c r="A675" s="62" t="s">
        <v>1191</v>
      </c>
      <c r="B675" s="58" t="s">
        <v>1192</v>
      </c>
      <c r="C675" s="59">
        <v>163.69</v>
      </c>
      <c r="D675" s="70" t="s">
        <v>1136</v>
      </c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>
      <c r="A676" s="62" t="s">
        <v>1193</v>
      </c>
      <c r="B676" s="58" t="s">
        <v>688</v>
      </c>
      <c r="C676" s="59">
        <v>15.82</v>
      </c>
      <c r="D676" s="70" t="s">
        <v>1136</v>
      </c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>
      <c r="A677" s="62" t="s">
        <v>1103</v>
      </c>
      <c r="B677" s="58" t="s">
        <v>1194</v>
      </c>
      <c r="C677" s="59">
        <v>35.700000000000003</v>
      </c>
      <c r="D677" s="70" t="s">
        <v>1136</v>
      </c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>
      <c r="A678" s="62" t="s">
        <v>1103</v>
      </c>
      <c r="B678" s="58" t="s">
        <v>1194</v>
      </c>
      <c r="C678" s="59">
        <v>33.9</v>
      </c>
      <c r="D678" s="70" t="s">
        <v>1136</v>
      </c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>
      <c r="A679" s="62" t="s">
        <v>1103</v>
      </c>
      <c r="B679" s="58" t="s">
        <v>1194</v>
      </c>
      <c r="C679" s="59">
        <v>40.1</v>
      </c>
      <c r="D679" s="70" t="s">
        <v>1136</v>
      </c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>
      <c r="A680" s="62" t="s">
        <v>1169</v>
      </c>
      <c r="B680" s="58" t="s">
        <v>994</v>
      </c>
      <c r="C680" s="59">
        <v>360.5</v>
      </c>
      <c r="D680" s="70" t="s">
        <v>1136</v>
      </c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>
      <c r="A681" s="62" t="s">
        <v>1162</v>
      </c>
      <c r="B681" s="58" t="s">
        <v>1195</v>
      </c>
      <c r="C681" s="60">
        <v>2848.13</v>
      </c>
      <c r="D681" s="70" t="s">
        <v>1136</v>
      </c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>
      <c r="A682" s="62" t="s">
        <v>1162</v>
      </c>
      <c r="B682" s="58" t="s">
        <v>38</v>
      </c>
      <c r="C682" s="59">
        <v>316.87</v>
      </c>
      <c r="D682" s="70" t="s">
        <v>1136</v>
      </c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>
      <c r="A683" s="62" t="s">
        <v>1178</v>
      </c>
      <c r="B683" s="58" t="s">
        <v>1158</v>
      </c>
      <c r="C683" s="60">
        <v>1077.18</v>
      </c>
      <c r="D683" s="70" t="s">
        <v>1136</v>
      </c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>
      <c r="A684" s="62" t="s">
        <v>1178</v>
      </c>
      <c r="B684" s="58" t="s">
        <v>1139</v>
      </c>
      <c r="C684" s="60">
        <v>1566.2</v>
      </c>
      <c r="D684" s="70" t="s">
        <v>1136</v>
      </c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>
      <c r="A685" s="62" t="s">
        <v>1095</v>
      </c>
      <c r="B685" s="58" t="s">
        <v>1153</v>
      </c>
      <c r="C685" s="59">
        <v>196.41</v>
      </c>
      <c r="D685" s="70" t="s">
        <v>1136</v>
      </c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>
      <c r="A686" s="62" t="s">
        <v>1134</v>
      </c>
      <c r="B686" s="58" t="s">
        <v>1196</v>
      </c>
      <c r="C686" s="60">
        <v>1234.2</v>
      </c>
      <c r="D686" s="70" t="s">
        <v>1136</v>
      </c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>
      <c r="A687" s="62" t="s">
        <v>1116</v>
      </c>
      <c r="B687" s="58" t="s">
        <v>1197</v>
      </c>
      <c r="C687" s="59">
        <v>71.27</v>
      </c>
      <c r="D687" s="70" t="s">
        <v>1136</v>
      </c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>
      <c r="A688" s="62" t="s">
        <v>1144</v>
      </c>
      <c r="B688" s="58" t="s">
        <v>1198</v>
      </c>
      <c r="C688" s="59">
        <v>328</v>
      </c>
      <c r="D688" s="70" t="s">
        <v>1136</v>
      </c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>
      <c r="A689" s="62" t="s">
        <v>1191</v>
      </c>
      <c r="B689" s="58" t="s">
        <v>1192</v>
      </c>
      <c r="C689" s="59">
        <v>599.42999999999995</v>
      </c>
      <c r="D689" s="70" t="s">
        <v>1136</v>
      </c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1:16">
      <c r="A690" s="62" t="s">
        <v>1093</v>
      </c>
      <c r="B690" s="58" t="s">
        <v>1199</v>
      </c>
      <c r="C690" s="59">
        <v>530</v>
      </c>
      <c r="D690" s="70" t="s">
        <v>1136</v>
      </c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1:16">
      <c r="A691" s="62" t="s">
        <v>1191</v>
      </c>
      <c r="B691" s="58" t="s">
        <v>1192</v>
      </c>
      <c r="C691" s="59">
        <v>310.26</v>
      </c>
      <c r="D691" s="70" t="s">
        <v>1136</v>
      </c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1:16">
      <c r="A692" s="62" t="s">
        <v>1191</v>
      </c>
      <c r="B692" s="58" t="s">
        <v>1192</v>
      </c>
      <c r="C692" s="59">
        <v>403.26</v>
      </c>
      <c r="D692" s="70" t="s">
        <v>1136</v>
      </c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1:16">
      <c r="A693" s="62" t="s">
        <v>1095</v>
      </c>
      <c r="B693" s="58" t="s">
        <v>1153</v>
      </c>
      <c r="C693" s="59">
        <v>729.57</v>
      </c>
      <c r="D693" s="70" t="s">
        <v>1136</v>
      </c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1:16">
      <c r="A694" s="62" t="s">
        <v>1093</v>
      </c>
      <c r="B694" s="58" t="s">
        <v>1200</v>
      </c>
      <c r="C694" s="59">
        <v>174.75</v>
      </c>
      <c r="D694" s="70" t="s">
        <v>1136</v>
      </c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1:16">
      <c r="A695" s="62" t="s">
        <v>1154</v>
      </c>
      <c r="B695" s="58" t="s">
        <v>1137</v>
      </c>
      <c r="C695" s="60">
        <v>3306.14</v>
      </c>
      <c r="D695" s="70" t="s">
        <v>1136</v>
      </c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1:16">
      <c r="A696" s="62" t="s">
        <v>1169</v>
      </c>
      <c r="B696" s="58" t="s">
        <v>994</v>
      </c>
      <c r="C696" s="59">
        <v>186.53</v>
      </c>
      <c r="D696" s="70" t="s">
        <v>1136</v>
      </c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1:16">
      <c r="A697" s="62" t="s">
        <v>1154</v>
      </c>
      <c r="B697" s="66" t="s">
        <v>1137</v>
      </c>
      <c r="C697" s="60">
        <v>2824.69</v>
      </c>
      <c r="D697" s="70" t="s">
        <v>1136</v>
      </c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1:16">
      <c r="A698" s="62" t="s">
        <v>1141</v>
      </c>
      <c r="B698" s="58" t="s">
        <v>1068</v>
      </c>
      <c r="C698" s="59">
        <v>190.55</v>
      </c>
      <c r="D698" s="70" t="s">
        <v>1136</v>
      </c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1:16">
      <c r="A699" s="62" t="s">
        <v>1201</v>
      </c>
      <c r="B699" s="58" t="s">
        <v>1202</v>
      </c>
      <c r="C699" s="59">
        <v>609.5</v>
      </c>
      <c r="D699" s="70" t="s">
        <v>1136</v>
      </c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1:16">
      <c r="A700" s="62" t="s">
        <v>1203</v>
      </c>
      <c r="B700" s="58" t="s">
        <v>1204</v>
      </c>
      <c r="C700" s="59">
        <v>673.7</v>
      </c>
      <c r="D700" s="70" t="s">
        <v>1136</v>
      </c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1:16">
      <c r="A701" s="62" t="s">
        <v>1154</v>
      </c>
      <c r="B701" s="58" t="s">
        <v>1137</v>
      </c>
      <c r="C701" s="60">
        <v>4449.3599999999997</v>
      </c>
      <c r="D701" s="70" t="s">
        <v>1136</v>
      </c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1:16">
      <c r="A702" s="62" t="s">
        <v>1191</v>
      </c>
      <c r="B702" s="58" t="s">
        <v>1192</v>
      </c>
      <c r="C702" s="59">
        <v>277.52999999999997</v>
      </c>
      <c r="D702" s="70" t="s">
        <v>1136</v>
      </c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1:16">
      <c r="A703" s="62" t="s">
        <v>1095</v>
      </c>
      <c r="B703" s="58" t="s">
        <v>1153</v>
      </c>
      <c r="C703" s="59">
        <v>827.98</v>
      </c>
      <c r="D703" s="70" t="s">
        <v>1136</v>
      </c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1:16">
      <c r="A704" s="62" t="s">
        <v>1205</v>
      </c>
      <c r="B704" s="58" t="s">
        <v>1206</v>
      </c>
      <c r="C704" s="59">
        <v>750.2</v>
      </c>
      <c r="D704" s="70" t="s">
        <v>1136</v>
      </c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1:16">
      <c r="A705" s="62" t="s">
        <v>1144</v>
      </c>
      <c r="B705" s="58" t="s">
        <v>1145</v>
      </c>
      <c r="C705" s="59">
        <v>305.10000000000002</v>
      </c>
      <c r="D705" s="70" t="s">
        <v>1136</v>
      </c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1:16">
      <c r="A706" s="65" t="s">
        <v>1142</v>
      </c>
      <c r="B706" s="66" t="s">
        <v>1207</v>
      </c>
      <c r="C706" s="71">
        <v>495.33</v>
      </c>
      <c r="D706" s="72" t="s">
        <v>1136</v>
      </c>
      <c r="E706" s="73" t="s">
        <v>243</v>
      </c>
      <c r="F706" s="73" t="s">
        <v>243</v>
      </c>
      <c r="G706" s="73" t="s">
        <v>243</v>
      </c>
      <c r="H706" s="73" t="s">
        <v>243</v>
      </c>
      <c r="I706" s="73" t="s">
        <v>243</v>
      </c>
      <c r="J706" s="73" t="s">
        <v>243</v>
      </c>
      <c r="K706" s="73" t="s">
        <v>243</v>
      </c>
      <c r="L706" s="73" t="s">
        <v>243</v>
      </c>
      <c r="M706" s="73" t="s">
        <v>243</v>
      </c>
      <c r="N706" s="73" t="s">
        <v>243</v>
      </c>
      <c r="O706" s="73" t="s">
        <v>243</v>
      </c>
      <c r="P706" s="73" t="s">
        <v>243</v>
      </c>
    </row>
    <row r="707" spans="1:16">
      <c r="A707" s="62" t="s">
        <v>1191</v>
      </c>
      <c r="B707" s="58" t="s">
        <v>1192</v>
      </c>
      <c r="C707" s="59">
        <v>160.66</v>
      </c>
      <c r="D707" s="70" t="s">
        <v>1136</v>
      </c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1:16">
      <c r="A708" s="62" t="s">
        <v>1134</v>
      </c>
      <c r="B708" s="58" t="s">
        <v>1135</v>
      </c>
      <c r="C708" s="60">
        <v>1028.5</v>
      </c>
      <c r="D708" s="70" t="s">
        <v>1136</v>
      </c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1:16">
      <c r="A709" s="62" t="s">
        <v>1172</v>
      </c>
      <c r="B709" s="58" t="s">
        <v>1173</v>
      </c>
      <c r="C709" s="59">
        <v>511.78</v>
      </c>
      <c r="D709" s="70" t="s">
        <v>1136</v>
      </c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1:16">
      <c r="A710" s="62" t="s">
        <v>1095</v>
      </c>
      <c r="B710" s="58" t="s">
        <v>1208</v>
      </c>
      <c r="C710" s="59">
        <v>304.8</v>
      </c>
      <c r="D710" s="70" t="s">
        <v>1136</v>
      </c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1:16">
      <c r="A711" s="62" t="s">
        <v>1095</v>
      </c>
      <c r="B711" s="58" t="s">
        <v>1166</v>
      </c>
      <c r="C711" s="59">
        <v>81</v>
      </c>
      <c r="D711" s="70" t="s">
        <v>1136</v>
      </c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1:16">
      <c r="A712" s="62" t="s">
        <v>1141</v>
      </c>
      <c r="B712" s="58" t="s">
        <v>1068</v>
      </c>
      <c r="C712" s="59">
        <v>23.41</v>
      </c>
      <c r="D712" s="70" t="s">
        <v>1136</v>
      </c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1:16">
      <c r="A713" s="65" t="s">
        <v>1209</v>
      </c>
      <c r="B713" s="66" t="s">
        <v>1210</v>
      </c>
      <c r="C713" s="74">
        <v>5230.75</v>
      </c>
      <c r="D713" s="72" t="s">
        <v>1136</v>
      </c>
      <c r="E713" s="73" t="s">
        <v>243</v>
      </c>
      <c r="F713" s="73" t="s">
        <v>243</v>
      </c>
      <c r="G713" s="73" t="s">
        <v>243</v>
      </c>
      <c r="H713" s="73" t="s">
        <v>243</v>
      </c>
      <c r="I713" s="73" t="s">
        <v>243</v>
      </c>
      <c r="J713" s="73" t="s">
        <v>243</v>
      </c>
      <c r="K713" s="73" t="s">
        <v>243</v>
      </c>
      <c r="L713" s="73" t="s">
        <v>243</v>
      </c>
      <c r="M713" s="73" t="s">
        <v>243</v>
      </c>
      <c r="N713" s="73" t="s">
        <v>243</v>
      </c>
      <c r="O713" s="73" t="s">
        <v>243</v>
      </c>
      <c r="P713" s="73" t="s">
        <v>243</v>
      </c>
    </row>
    <row r="714" spans="1:16">
      <c r="A714" s="62" t="s">
        <v>1154</v>
      </c>
      <c r="B714" s="58" t="s">
        <v>1137</v>
      </c>
      <c r="C714" s="59">
        <v>378.72</v>
      </c>
      <c r="D714" s="70" t="s">
        <v>1136</v>
      </c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1:16">
      <c r="A715" s="62" t="s">
        <v>1151</v>
      </c>
      <c r="B715" s="58" t="s">
        <v>1152</v>
      </c>
      <c r="C715" s="59">
        <v>44.27</v>
      </c>
      <c r="D715" s="70" t="s">
        <v>1136</v>
      </c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1:16">
      <c r="A716" s="62" t="s">
        <v>1211</v>
      </c>
      <c r="B716" s="58" t="s">
        <v>1212</v>
      </c>
      <c r="C716" s="59">
        <v>363</v>
      </c>
      <c r="D716" s="70" t="s">
        <v>1136</v>
      </c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1:16">
      <c r="A717" s="62" t="s">
        <v>1182</v>
      </c>
      <c r="B717" s="58" t="s">
        <v>1213</v>
      </c>
      <c r="C717" s="59">
        <v>80</v>
      </c>
      <c r="D717" s="70" t="s">
        <v>1136</v>
      </c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1:16">
      <c r="A718" s="62" t="s">
        <v>1141</v>
      </c>
      <c r="B718" s="58" t="s">
        <v>1068</v>
      </c>
      <c r="C718" s="59">
        <v>350.66</v>
      </c>
      <c r="D718" s="70" t="s">
        <v>1136</v>
      </c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1:16">
      <c r="A719" s="75" t="s">
        <v>243</v>
      </c>
      <c r="B719" s="76" t="s">
        <v>1214</v>
      </c>
      <c r="C719" s="77">
        <v>32</v>
      </c>
      <c r="D719" s="78" t="s">
        <v>1136</v>
      </c>
      <c r="E719" s="79" t="s">
        <v>243</v>
      </c>
      <c r="F719" s="79" t="s">
        <v>243</v>
      </c>
      <c r="G719" s="79" t="s">
        <v>243</v>
      </c>
      <c r="H719" s="79" t="s">
        <v>243</v>
      </c>
      <c r="I719" s="79" t="s">
        <v>243</v>
      </c>
      <c r="J719" s="79" t="s">
        <v>243</v>
      </c>
      <c r="K719" s="79" t="s">
        <v>243</v>
      </c>
      <c r="L719" s="79" t="s">
        <v>243</v>
      </c>
      <c r="M719" s="79" t="s">
        <v>243</v>
      </c>
      <c r="N719" s="79" t="s">
        <v>243</v>
      </c>
      <c r="O719" s="79" t="s">
        <v>243</v>
      </c>
      <c r="P719" s="79" t="s">
        <v>243</v>
      </c>
    </row>
    <row r="720" spans="1:16">
      <c r="A720" s="62" t="s">
        <v>1095</v>
      </c>
      <c r="B720" s="58" t="s">
        <v>1153</v>
      </c>
      <c r="C720" s="60">
        <v>1687.16</v>
      </c>
      <c r="D720" s="70" t="s">
        <v>1136</v>
      </c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1:16">
      <c r="A721" s="62" t="s">
        <v>1191</v>
      </c>
      <c r="B721" s="58" t="s">
        <v>1192</v>
      </c>
      <c r="C721" s="59">
        <v>160.30000000000001</v>
      </c>
      <c r="D721" s="70" t="s">
        <v>1136</v>
      </c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1:16">
      <c r="A722" s="62" t="s">
        <v>1154</v>
      </c>
      <c r="B722" s="58" t="s">
        <v>1215</v>
      </c>
      <c r="C722" s="59">
        <v>81.7</v>
      </c>
      <c r="D722" s="70" t="s">
        <v>1136</v>
      </c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1:16">
      <c r="A723" s="62" t="s">
        <v>1179</v>
      </c>
      <c r="B723" s="58" t="s">
        <v>1216</v>
      </c>
      <c r="C723" s="59">
        <v>459.8</v>
      </c>
      <c r="D723" s="70" t="s">
        <v>1136</v>
      </c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1:16">
      <c r="A724" s="62" t="s">
        <v>1217</v>
      </c>
      <c r="B724" s="58" t="s">
        <v>1218</v>
      </c>
      <c r="C724" s="60">
        <v>1240</v>
      </c>
      <c r="D724" s="70" t="s">
        <v>1136</v>
      </c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1:16">
      <c r="A725" s="75" t="s">
        <v>243</v>
      </c>
      <c r="B725" s="76" t="s">
        <v>1219</v>
      </c>
      <c r="C725" s="77">
        <v>636.79999999999995</v>
      </c>
      <c r="D725" s="78" t="s">
        <v>1136</v>
      </c>
      <c r="E725" s="79" t="s">
        <v>243</v>
      </c>
      <c r="F725" s="79" t="s">
        <v>243</v>
      </c>
      <c r="G725" s="79" t="s">
        <v>243</v>
      </c>
      <c r="H725" s="79" t="s">
        <v>243</v>
      </c>
      <c r="I725" s="79" t="s">
        <v>243</v>
      </c>
      <c r="J725" s="79" t="s">
        <v>243</v>
      </c>
      <c r="K725" s="79" t="s">
        <v>243</v>
      </c>
      <c r="L725" s="79" t="s">
        <v>243</v>
      </c>
      <c r="M725" s="79" t="s">
        <v>243</v>
      </c>
      <c r="N725" s="79" t="s">
        <v>243</v>
      </c>
      <c r="O725" s="79" t="s">
        <v>243</v>
      </c>
      <c r="P725" s="79" t="s">
        <v>243</v>
      </c>
    </row>
    <row r="726" spans="1:16">
      <c r="A726" s="62" t="s">
        <v>1154</v>
      </c>
      <c r="B726" s="58" t="s">
        <v>1220</v>
      </c>
      <c r="C726" s="59">
        <v>658.01</v>
      </c>
      <c r="D726" s="70" t="s">
        <v>1136</v>
      </c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1:16">
      <c r="A727" s="62" t="s">
        <v>1095</v>
      </c>
      <c r="B727" s="58" t="s">
        <v>1153</v>
      </c>
      <c r="C727" s="59">
        <v>86.62</v>
      </c>
      <c r="D727" s="70" t="s">
        <v>1136</v>
      </c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>
      <c r="A728" s="62" t="s">
        <v>1141</v>
      </c>
      <c r="B728" s="58" t="s">
        <v>1068</v>
      </c>
      <c r="C728" s="59">
        <v>202.92</v>
      </c>
      <c r="D728" s="70" t="s">
        <v>1136</v>
      </c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1:16">
      <c r="A729" s="62" t="s">
        <v>1191</v>
      </c>
      <c r="B729" s="58" t="s">
        <v>1192</v>
      </c>
      <c r="C729" s="59">
        <v>488.44</v>
      </c>
      <c r="D729" s="70" t="s">
        <v>1136</v>
      </c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1:16">
      <c r="A730" s="62" t="s">
        <v>1191</v>
      </c>
      <c r="B730" s="58" t="s">
        <v>1192</v>
      </c>
      <c r="C730" s="59">
        <v>508.55</v>
      </c>
      <c r="D730" s="70" t="s">
        <v>1136</v>
      </c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6">
      <c r="A731" s="62" t="s">
        <v>1116</v>
      </c>
      <c r="B731" s="58" t="s">
        <v>1117</v>
      </c>
      <c r="C731" s="59">
        <v>744.36</v>
      </c>
      <c r="D731" s="70" t="s">
        <v>1136</v>
      </c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1:16">
      <c r="A732" s="62" t="s">
        <v>1159</v>
      </c>
      <c r="B732" s="58" t="s">
        <v>1160</v>
      </c>
      <c r="C732" s="59">
        <v>93</v>
      </c>
      <c r="D732" s="70" t="s">
        <v>1136</v>
      </c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1:16">
      <c r="A733" s="62" t="s">
        <v>1221</v>
      </c>
      <c r="B733" s="58" t="s">
        <v>1222</v>
      </c>
      <c r="C733" s="59">
        <v>517.5</v>
      </c>
      <c r="D733" s="70" t="s">
        <v>1136</v>
      </c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1:16">
      <c r="A734" s="62" t="s">
        <v>1223</v>
      </c>
      <c r="B734" s="58" t="s">
        <v>1224</v>
      </c>
      <c r="C734" s="59">
        <v>79.75</v>
      </c>
      <c r="D734" s="70" t="s">
        <v>1136</v>
      </c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1:16">
      <c r="A735" s="62" t="s">
        <v>1169</v>
      </c>
      <c r="B735" s="58" t="s">
        <v>994</v>
      </c>
      <c r="C735" s="60">
        <v>1571.81</v>
      </c>
      <c r="D735" s="70" t="s">
        <v>1136</v>
      </c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1:16">
      <c r="A736" s="62" t="s">
        <v>1154</v>
      </c>
      <c r="B736" s="58" t="s">
        <v>1137</v>
      </c>
      <c r="C736" s="60">
        <v>3450.36</v>
      </c>
      <c r="D736" s="70" t="s">
        <v>1136</v>
      </c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1:16">
      <c r="A737" s="62" t="s">
        <v>1141</v>
      </c>
      <c r="B737" s="58" t="s">
        <v>1068</v>
      </c>
      <c r="C737" s="59">
        <v>146.36000000000001</v>
      </c>
      <c r="D737" s="70" t="s">
        <v>1136</v>
      </c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1:16">
      <c r="A738" s="62" t="s">
        <v>1225</v>
      </c>
      <c r="B738" s="58" t="s">
        <v>1226</v>
      </c>
      <c r="C738" s="59">
        <v>240</v>
      </c>
      <c r="D738" s="70" t="s">
        <v>1136</v>
      </c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1:16">
      <c r="A739" s="62" t="s">
        <v>1227</v>
      </c>
      <c r="B739" s="58" t="s">
        <v>1228</v>
      </c>
      <c r="C739" s="59">
        <v>576.04999999999995</v>
      </c>
      <c r="D739" s="70" t="s">
        <v>1136</v>
      </c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1:16">
      <c r="A740" s="62" t="s">
        <v>1229</v>
      </c>
      <c r="B740" s="58" t="s">
        <v>1230</v>
      </c>
      <c r="C740" s="60">
        <v>1000</v>
      </c>
      <c r="D740" s="70" t="s">
        <v>1136</v>
      </c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1:16">
      <c r="A741" s="62" t="s">
        <v>1178</v>
      </c>
      <c r="B741" s="58" t="s">
        <v>1158</v>
      </c>
      <c r="C741" s="59">
        <v>70.97</v>
      </c>
      <c r="D741" s="70" t="s">
        <v>1136</v>
      </c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1:16">
      <c r="A742" s="62" t="s">
        <v>1095</v>
      </c>
      <c r="B742" s="58" t="s">
        <v>895</v>
      </c>
      <c r="C742" s="60">
        <v>4003.87</v>
      </c>
      <c r="D742" s="70" t="s">
        <v>1136</v>
      </c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1:16">
      <c r="A743" s="62" t="s">
        <v>1231</v>
      </c>
      <c r="B743" s="58" t="s">
        <v>936</v>
      </c>
      <c r="C743" s="59">
        <v>319.27</v>
      </c>
      <c r="D743" s="80" t="s">
        <v>1232</v>
      </c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1:16">
      <c r="A744" s="62" t="s">
        <v>1231</v>
      </c>
      <c r="B744" s="58" t="s">
        <v>895</v>
      </c>
      <c r="C744" s="59">
        <v>866.79</v>
      </c>
      <c r="D744" s="80" t="s">
        <v>1232</v>
      </c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1:16">
      <c r="A745" s="62" t="s">
        <v>1231</v>
      </c>
      <c r="B745" s="58" t="s">
        <v>513</v>
      </c>
      <c r="C745" s="59">
        <v>134.91</v>
      </c>
      <c r="D745" s="80" t="s">
        <v>1232</v>
      </c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1:16">
      <c r="A746" s="62" t="s">
        <v>1233</v>
      </c>
      <c r="B746" s="58" t="s">
        <v>1100</v>
      </c>
      <c r="C746" s="60">
        <v>1115</v>
      </c>
      <c r="D746" s="80" t="s">
        <v>1232</v>
      </c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1:16">
      <c r="A747" s="62" t="s">
        <v>1231</v>
      </c>
      <c r="B747" s="58" t="s">
        <v>513</v>
      </c>
      <c r="C747" s="59">
        <v>71.900000000000006</v>
      </c>
      <c r="D747" s="80" t="s">
        <v>1232</v>
      </c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1:16">
      <c r="A748" s="62" t="s">
        <v>1234</v>
      </c>
      <c r="B748" s="58" t="s">
        <v>1192</v>
      </c>
      <c r="C748" s="59">
        <v>500</v>
      </c>
      <c r="D748" s="80" t="s">
        <v>1232</v>
      </c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1:16">
      <c r="A749" s="62" t="s">
        <v>1231</v>
      </c>
      <c r="B749" s="58" t="s">
        <v>1235</v>
      </c>
      <c r="C749" s="59">
        <v>485.03</v>
      </c>
      <c r="D749" s="80" t="s">
        <v>1232</v>
      </c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1:16">
      <c r="A750" s="62" t="s">
        <v>1234</v>
      </c>
      <c r="B750" s="58" t="s">
        <v>1236</v>
      </c>
      <c r="C750" s="59">
        <v>226.12</v>
      </c>
      <c r="D750" s="80" t="s">
        <v>1232</v>
      </c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1:16">
      <c r="A751" s="62" t="s">
        <v>1237</v>
      </c>
      <c r="B751" s="58" t="s">
        <v>1238</v>
      </c>
      <c r="C751" s="60">
        <v>1284</v>
      </c>
      <c r="D751" s="80" t="s">
        <v>1232</v>
      </c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1:16">
      <c r="A752" s="62" t="s">
        <v>1239</v>
      </c>
      <c r="B752" s="58" t="s">
        <v>1065</v>
      </c>
      <c r="C752" s="59">
        <v>826.45</v>
      </c>
      <c r="D752" s="80" t="s">
        <v>1232</v>
      </c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1:16">
      <c r="A753" s="62" t="s">
        <v>1240</v>
      </c>
      <c r="B753" s="58" t="s">
        <v>1241</v>
      </c>
      <c r="C753" s="59">
        <v>100</v>
      </c>
      <c r="D753" s="80" t="s">
        <v>1232</v>
      </c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1:16">
      <c r="A754" s="62" t="s">
        <v>1242</v>
      </c>
      <c r="B754" s="58" t="s">
        <v>1243</v>
      </c>
      <c r="C754" s="59">
        <v>300</v>
      </c>
      <c r="D754" s="80" t="s">
        <v>1232</v>
      </c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1:16">
      <c r="A755" s="62" t="s">
        <v>1240</v>
      </c>
      <c r="B755" s="58" t="s">
        <v>896</v>
      </c>
      <c r="C755" s="59">
        <v>796.6</v>
      </c>
      <c r="D755" s="80" t="s">
        <v>1232</v>
      </c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1:16">
      <c r="A756" s="62" t="s">
        <v>1244</v>
      </c>
      <c r="B756" s="58" t="s">
        <v>1245</v>
      </c>
      <c r="C756" s="59">
        <v>500</v>
      </c>
      <c r="D756" s="80" t="s">
        <v>1232</v>
      </c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1:16">
      <c r="A757" s="62" t="s">
        <v>1242</v>
      </c>
      <c r="B757" s="58" t="s">
        <v>1214</v>
      </c>
      <c r="C757" s="59">
        <v>128</v>
      </c>
      <c r="D757" s="80" t="s">
        <v>1232</v>
      </c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1:16">
      <c r="A758" s="62" t="s">
        <v>1239</v>
      </c>
      <c r="B758" s="58" t="s">
        <v>1065</v>
      </c>
      <c r="C758" s="59">
        <v>200</v>
      </c>
      <c r="D758" s="80" t="s">
        <v>1232</v>
      </c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1:16">
      <c r="A759" s="62" t="s">
        <v>1231</v>
      </c>
      <c r="B759" s="58" t="s">
        <v>895</v>
      </c>
      <c r="C759" s="59">
        <v>693.24</v>
      </c>
      <c r="D759" s="80" t="s">
        <v>1232</v>
      </c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1:16">
      <c r="A760" s="62" t="s">
        <v>1231</v>
      </c>
      <c r="B760" s="58" t="s">
        <v>1114</v>
      </c>
      <c r="C760" s="59">
        <v>333.04</v>
      </c>
      <c r="D760" s="80" t="s">
        <v>1232</v>
      </c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1:16">
      <c r="A761" s="62" t="s">
        <v>1231</v>
      </c>
      <c r="B761" s="58" t="s">
        <v>895</v>
      </c>
      <c r="C761" s="60">
        <v>1326.07</v>
      </c>
      <c r="D761" s="80" t="s">
        <v>1232</v>
      </c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1:16">
      <c r="A762" s="62" t="s">
        <v>1246</v>
      </c>
      <c r="B762" s="58" t="s">
        <v>1087</v>
      </c>
      <c r="C762" s="59">
        <v>609</v>
      </c>
      <c r="D762" s="80" t="s">
        <v>1232</v>
      </c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4" spans="1:16">
      <c r="A764" s="54" t="s">
        <v>0</v>
      </c>
      <c r="B764" s="55" t="s">
        <v>1</v>
      </c>
      <c r="C764" s="56" t="s">
        <v>2</v>
      </c>
      <c r="D764" s="56" t="s">
        <v>871</v>
      </c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</row>
    <row r="765" spans="1:16">
      <c r="A765" s="57" t="s">
        <v>476</v>
      </c>
      <c r="B765" s="58" t="s">
        <v>872</v>
      </c>
      <c r="C765" s="60">
        <v>3750</v>
      </c>
      <c r="D765" s="61" t="s">
        <v>873</v>
      </c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>
      <c r="A766" s="62" t="s">
        <v>478</v>
      </c>
      <c r="B766" s="58" t="s">
        <v>874</v>
      </c>
      <c r="C766" s="60">
        <v>6375</v>
      </c>
      <c r="D766" s="61" t="s">
        <v>873</v>
      </c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>
      <c r="A767" s="62" t="s">
        <v>480</v>
      </c>
      <c r="B767" s="58" t="s">
        <v>481</v>
      </c>
      <c r="C767" s="59">
        <v>800.08</v>
      </c>
      <c r="D767" s="61" t="s">
        <v>873</v>
      </c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>
      <c r="A768" s="62" t="s">
        <v>483</v>
      </c>
      <c r="B768" s="58" t="s">
        <v>484</v>
      </c>
      <c r="C768" s="60">
        <v>4680</v>
      </c>
      <c r="D768" s="61" t="s">
        <v>873</v>
      </c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>
      <c r="A769" s="62" t="s">
        <v>486</v>
      </c>
      <c r="B769" s="58" t="s">
        <v>487</v>
      </c>
      <c r="C769" s="59">
        <v>469.96</v>
      </c>
      <c r="D769" s="61" t="s">
        <v>873</v>
      </c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>
      <c r="A770" s="62" t="s">
        <v>489</v>
      </c>
      <c r="B770" s="58" t="s">
        <v>481</v>
      </c>
      <c r="C770" s="59">
        <v>872.28</v>
      </c>
      <c r="D770" s="61" t="s">
        <v>873</v>
      </c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>
      <c r="A771" s="62" t="s">
        <v>491</v>
      </c>
      <c r="B771" s="58" t="s">
        <v>492</v>
      </c>
      <c r="C771" s="60">
        <v>6494</v>
      </c>
      <c r="D771" s="61" t="s">
        <v>873</v>
      </c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>
      <c r="A772" s="62" t="s">
        <v>489</v>
      </c>
      <c r="B772" s="58" t="s">
        <v>481</v>
      </c>
      <c r="C772" s="60">
        <v>1022.45</v>
      </c>
      <c r="D772" s="61" t="s">
        <v>873</v>
      </c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>
      <c r="A773" s="62" t="s">
        <v>495</v>
      </c>
      <c r="B773" s="58" t="s">
        <v>496</v>
      </c>
      <c r="C773" s="60">
        <v>1852.84</v>
      </c>
      <c r="D773" s="61" t="s">
        <v>873</v>
      </c>
      <c r="E773" s="54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>
      <c r="A774" s="62" t="s">
        <v>875</v>
      </c>
      <c r="B774" s="58" t="s">
        <v>876</v>
      </c>
      <c r="C774" s="63">
        <v>1116.22</v>
      </c>
      <c r="D774" s="61" t="s">
        <v>873</v>
      </c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>
      <c r="A775" s="62" t="s">
        <v>877</v>
      </c>
      <c r="B775" s="58" t="s">
        <v>878</v>
      </c>
      <c r="C775" s="56" t="s">
        <v>243</v>
      </c>
      <c r="D775" s="61" t="s">
        <v>873</v>
      </c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>
      <c r="A776" s="62" t="s">
        <v>879</v>
      </c>
      <c r="B776" s="58" t="s">
        <v>880</v>
      </c>
      <c r="C776" s="59">
        <v>93.29</v>
      </c>
      <c r="D776" s="61" t="s">
        <v>873</v>
      </c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>
      <c r="A777" s="62" t="s">
        <v>881</v>
      </c>
      <c r="B777" s="58" t="s">
        <v>882</v>
      </c>
      <c r="C777" s="59">
        <v>293.20999999999998</v>
      </c>
      <c r="D777" s="61" t="s">
        <v>873</v>
      </c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>
      <c r="A778" s="62" t="s">
        <v>883</v>
      </c>
      <c r="B778" s="58" t="s">
        <v>884</v>
      </c>
      <c r="C778" s="59">
        <v>151.65</v>
      </c>
      <c r="D778" s="61" t="s">
        <v>873</v>
      </c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>
      <c r="A779" s="62" t="s">
        <v>885</v>
      </c>
      <c r="B779" s="58" t="s">
        <v>886</v>
      </c>
      <c r="C779" s="59">
        <v>91.97</v>
      </c>
      <c r="D779" s="61" t="s">
        <v>873</v>
      </c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>
      <c r="A780" s="62" t="s">
        <v>887</v>
      </c>
      <c r="B780" s="58" t="s">
        <v>888</v>
      </c>
      <c r="C780" s="60">
        <v>1338.31</v>
      </c>
      <c r="D780" s="61" t="s">
        <v>873</v>
      </c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>
      <c r="A781" s="62" t="s">
        <v>889</v>
      </c>
      <c r="B781" s="58" t="s">
        <v>890</v>
      </c>
      <c r="C781" s="59">
        <v>672.79</v>
      </c>
      <c r="D781" s="61" t="s">
        <v>873</v>
      </c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>
      <c r="A782" s="62" t="s">
        <v>891</v>
      </c>
      <c r="B782" s="58" t="s">
        <v>892</v>
      </c>
      <c r="C782" s="59">
        <v>414.63</v>
      </c>
      <c r="D782" s="61" t="s">
        <v>873</v>
      </c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>
      <c r="A783" s="62" t="s">
        <v>893</v>
      </c>
      <c r="B783" s="58" t="s">
        <v>894</v>
      </c>
      <c r="C783" s="60">
        <v>2148.91</v>
      </c>
      <c r="D783" s="61" t="s">
        <v>873</v>
      </c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>
      <c r="A784" s="62" t="s">
        <v>893</v>
      </c>
      <c r="B784" s="58" t="s">
        <v>895</v>
      </c>
      <c r="C784" s="60">
        <v>4271.26</v>
      </c>
      <c r="D784" s="61" t="s">
        <v>873</v>
      </c>
      <c r="E784" s="2"/>
      <c r="F784" s="64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>
      <c r="A785" s="62" t="s">
        <v>893</v>
      </c>
      <c r="B785" s="58" t="s">
        <v>896</v>
      </c>
      <c r="C785" s="59">
        <v>305.27999999999997</v>
      </c>
      <c r="D785" s="61" t="s">
        <v>873</v>
      </c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>
      <c r="A786" s="62" t="s">
        <v>897</v>
      </c>
      <c r="B786" s="58" t="s">
        <v>895</v>
      </c>
      <c r="C786" s="60">
        <v>2413.16</v>
      </c>
      <c r="D786" s="61" t="s">
        <v>873</v>
      </c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>
      <c r="A787" s="62" t="s">
        <v>897</v>
      </c>
      <c r="B787" s="58" t="s">
        <v>896</v>
      </c>
      <c r="C787" s="59">
        <v>415.48</v>
      </c>
      <c r="D787" s="61" t="s">
        <v>873</v>
      </c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>
      <c r="A788" s="62" t="s">
        <v>897</v>
      </c>
      <c r="B788" s="58" t="s">
        <v>898</v>
      </c>
      <c r="C788" s="60">
        <v>1823.9</v>
      </c>
      <c r="D788" s="61" t="s">
        <v>873</v>
      </c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>
      <c r="A789" s="62" t="s">
        <v>897</v>
      </c>
      <c r="B789" s="58" t="s">
        <v>894</v>
      </c>
      <c r="C789" s="59">
        <v>692.35</v>
      </c>
      <c r="D789" s="61" t="s">
        <v>873</v>
      </c>
      <c r="E789" s="54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>
      <c r="A790" s="65" t="s">
        <v>899</v>
      </c>
      <c r="B790" s="66" t="s">
        <v>900</v>
      </c>
      <c r="C790" s="59">
        <v>104.13</v>
      </c>
      <c r="D790" s="61" t="s">
        <v>873</v>
      </c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>
      <c r="A791" s="65" t="s">
        <v>901</v>
      </c>
      <c r="B791" s="66" t="s">
        <v>902</v>
      </c>
      <c r="C791" s="59">
        <v>10.25</v>
      </c>
      <c r="D791" s="61" t="s">
        <v>873</v>
      </c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>
      <c r="A792" s="65" t="s">
        <v>903</v>
      </c>
      <c r="B792" s="66" t="s">
        <v>904</v>
      </c>
      <c r="C792" s="59">
        <v>361.16</v>
      </c>
      <c r="D792" s="61" t="s">
        <v>873</v>
      </c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>
      <c r="A793" s="65" t="s">
        <v>905</v>
      </c>
      <c r="B793" s="66" t="s">
        <v>906</v>
      </c>
      <c r="C793" s="59">
        <v>161.16</v>
      </c>
      <c r="D793" s="61" t="s">
        <v>873</v>
      </c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>
      <c r="A794" s="65" t="s">
        <v>907</v>
      </c>
      <c r="B794" s="66" t="s">
        <v>908</v>
      </c>
      <c r="C794" s="59">
        <v>79.34</v>
      </c>
      <c r="D794" s="61" t="s">
        <v>873</v>
      </c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>
      <c r="A795" s="65" t="s">
        <v>909</v>
      </c>
      <c r="B795" s="66" t="s">
        <v>910</v>
      </c>
      <c r="C795" s="59">
        <v>330.58</v>
      </c>
      <c r="D795" s="61" t="s">
        <v>873</v>
      </c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>
      <c r="A796" s="65" t="s">
        <v>911</v>
      </c>
      <c r="B796" s="66" t="s">
        <v>912</v>
      </c>
      <c r="C796" s="59">
        <v>165.29</v>
      </c>
      <c r="D796" s="61" t="s">
        <v>873</v>
      </c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>
      <c r="A797" s="65" t="s">
        <v>913</v>
      </c>
      <c r="B797" s="66" t="s">
        <v>914</v>
      </c>
      <c r="C797" s="59">
        <v>42.15</v>
      </c>
      <c r="D797" s="61" t="s">
        <v>873</v>
      </c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>
      <c r="A798" s="65" t="s">
        <v>915</v>
      </c>
      <c r="B798" s="66" t="s">
        <v>916</v>
      </c>
      <c r="C798" s="59">
        <v>74.97</v>
      </c>
      <c r="D798" s="61" t="s">
        <v>873</v>
      </c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>
      <c r="A799" s="65" t="s">
        <v>917</v>
      </c>
      <c r="B799" s="66" t="s">
        <v>918</v>
      </c>
      <c r="C799" s="59">
        <v>49.24</v>
      </c>
      <c r="D799" s="61" t="s">
        <v>873</v>
      </c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>
      <c r="A800" s="65" t="s">
        <v>919</v>
      </c>
      <c r="B800" s="66" t="s">
        <v>888</v>
      </c>
      <c r="C800" s="59">
        <v>80.16</v>
      </c>
      <c r="D800" s="61" t="s">
        <v>873</v>
      </c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>
      <c r="A801" s="65" t="s">
        <v>920</v>
      </c>
      <c r="B801" s="66" t="s">
        <v>921</v>
      </c>
      <c r="C801" s="59">
        <v>231.09</v>
      </c>
      <c r="D801" s="61" t="s">
        <v>873</v>
      </c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>
      <c r="A802" s="65" t="s">
        <v>922</v>
      </c>
      <c r="B802" s="66" t="s">
        <v>923</v>
      </c>
      <c r="C802" s="59">
        <v>300.92</v>
      </c>
      <c r="D802" s="61" t="s">
        <v>873</v>
      </c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>
      <c r="A803" s="65" t="s">
        <v>924</v>
      </c>
      <c r="B803" s="66" t="s">
        <v>912</v>
      </c>
      <c r="C803" s="59">
        <v>115.7</v>
      </c>
      <c r="D803" s="61" t="s">
        <v>873</v>
      </c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>
      <c r="A804" s="65" t="s">
        <v>925</v>
      </c>
      <c r="B804" s="66" t="s">
        <v>926</v>
      </c>
      <c r="C804" s="59">
        <v>351.24</v>
      </c>
      <c r="D804" s="61" t="s">
        <v>873</v>
      </c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>
      <c r="A805" s="65" t="s">
        <v>927</v>
      </c>
      <c r="B805" s="66" t="s">
        <v>886</v>
      </c>
      <c r="C805" s="59">
        <v>100.55</v>
      </c>
      <c r="D805" s="61" t="s">
        <v>873</v>
      </c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>
      <c r="A806" s="65" t="s">
        <v>905</v>
      </c>
      <c r="B806" s="66" t="s">
        <v>928</v>
      </c>
      <c r="C806" s="59">
        <v>867.77</v>
      </c>
      <c r="D806" s="61" t="s">
        <v>873</v>
      </c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>
      <c r="A807" s="65" t="s">
        <v>929</v>
      </c>
      <c r="B807" s="66" t="s">
        <v>930</v>
      </c>
      <c r="C807" s="59">
        <v>97.02</v>
      </c>
      <c r="D807" s="61" t="s">
        <v>873</v>
      </c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>
      <c r="A808" s="65" t="s">
        <v>905</v>
      </c>
      <c r="B808" s="66" t="s">
        <v>931</v>
      </c>
      <c r="C808" s="59">
        <v>289.26</v>
      </c>
      <c r="D808" s="61" t="s">
        <v>873</v>
      </c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>
      <c r="A809" s="62" t="s">
        <v>932</v>
      </c>
      <c r="B809" s="58" t="s">
        <v>933</v>
      </c>
      <c r="C809" s="59">
        <v>66</v>
      </c>
      <c r="D809" s="67" t="s">
        <v>934</v>
      </c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>
      <c r="A810" s="62" t="s">
        <v>935</v>
      </c>
      <c r="B810" s="58" t="s">
        <v>936</v>
      </c>
      <c r="C810" s="59">
        <v>612.17999999999995</v>
      </c>
      <c r="D810" s="67" t="s">
        <v>934</v>
      </c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>
      <c r="A811" s="62" t="s">
        <v>937</v>
      </c>
      <c r="B811" s="58" t="s">
        <v>938</v>
      </c>
      <c r="C811" s="59">
        <v>921.72</v>
      </c>
      <c r="D811" s="67" t="s">
        <v>934</v>
      </c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>
      <c r="A812" s="62" t="s">
        <v>937</v>
      </c>
      <c r="B812" s="58" t="s">
        <v>939</v>
      </c>
      <c r="C812" s="59">
        <v>391.86</v>
      </c>
      <c r="D812" s="67" t="s">
        <v>934</v>
      </c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>
      <c r="A813" s="62" t="s">
        <v>937</v>
      </c>
      <c r="B813" s="58" t="s">
        <v>940</v>
      </c>
      <c r="C813" s="60">
        <v>2116.29</v>
      </c>
      <c r="D813" s="67" t="s">
        <v>934</v>
      </c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>
      <c r="A814" s="62" t="s">
        <v>932</v>
      </c>
      <c r="B814" s="58" t="s">
        <v>941</v>
      </c>
      <c r="C814" s="59">
        <v>60</v>
      </c>
      <c r="D814" s="67" t="s">
        <v>934</v>
      </c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>
      <c r="A815" s="62" t="s">
        <v>942</v>
      </c>
      <c r="B815" s="58" t="s">
        <v>943</v>
      </c>
      <c r="C815" s="60">
        <v>3901</v>
      </c>
      <c r="D815" s="67" t="s">
        <v>934</v>
      </c>
      <c r="E815" s="64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>
      <c r="A816" s="62" t="s">
        <v>937</v>
      </c>
      <c r="B816" s="58" t="s">
        <v>944</v>
      </c>
      <c r="C816" s="59">
        <v>401.62</v>
      </c>
      <c r="D816" s="67" t="s">
        <v>934</v>
      </c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>
      <c r="A817" s="62" t="s">
        <v>935</v>
      </c>
      <c r="B817" s="58" t="s">
        <v>945</v>
      </c>
      <c r="C817" s="59">
        <v>137.38</v>
      </c>
      <c r="D817" s="67" t="s">
        <v>934</v>
      </c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>
      <c r="A818" s="62" t="s">
        <v>946</v>
      </c>
      <c r="B818" s="58" t="s">
        <v>947</v>
      </c>
      <c r="C818" s="59">
        <v>278.91000000000003</v>
      </c>
      <c r="D818" s="67" t="s">
        <v>934</v>
      </c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>
      <c r="A819" s="62" t="s">
        <v>948</v>
      </c>
      <c r="B819" s="58" t="s">
        <v>949</v>
      </c>
      <c r="C819" s="59">
        <v>799.33</v>
      </c>
      <c r="D819" s="67" t="s">
        <v>934</v>
      </c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>
      <c r="A820" s="62" t="s">
        <v>950</v>
      </c>
      <c r="B820" s="58" t="s">
        <v>951</v>
      </c>
      <c r="C820" s="59">
        <v>38</v>
      </c>
      <c r="D820" s="67" t="s">
        <v>934</v>
      </c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>
      <c r="A821" s="62" t="s">
        <v>952</v>
      </c>
      <c r="B821" s="58" t="s">
        <v>953</v>
      </c>
      <c r="C821" s="60">
        <v>1553.64</v>
      </c>
      <c r="D821" s="67" t="s">
        <v>934</v>
      </c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>
      <c r="A822" s="62" t="s">
        <v>937</v>
      </c>
      <c r="B822" s="58" t="s">
        <v>954</v>
      </c>
      <c r="C822" s="59">
        <v>481</v>
      </c>
      <c r="D822" s="67" t="s">
        <v>934</v>
      </c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>
      <c r="A823" s="62" t="s">
        <v>955</v>
      </c>
      <c r="B823" s="58" t="s">
        <v>956</v>
      </c>
      <c r="C823" s="60">
        <v>1160.8699999999999</v>
      </c>
      <c r="D823" s="67" t="s">
        <v>934</v>
      </c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>
      <c r="A824" s="62" t="s">
        <v>957</v>
      </c>
      <c r="B824" s="58" t="s">
        <v>958</v>
      </c>
      <c r="C824" s="59">
        <v>154.4</v>
      </c>
      <c r="D824" s="67" t="s">
        <v>934</v>
      </c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>
      <c r="A825" s="62" t="s">
        <v>959</v>
      </c>
      <c r="B825" s="58" t="s">
        <v>960</v>
      </c>
      <c r="C825" s="59">
        <v>800.67</v>
      </c>
      <c r="D825" s="67" t="s">
        <v>934</v>
      </c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>
      <c r="A826" s="62" t="s">
        <v>932</v>
      </c>
      <c r="B826" s="58" t="s">
        <v>961</v>
      </c>
      <c r="C826" s="59">
        <v>49.9</v>
      </c>
      <c r="D826" s="67" t="s">
        <v>934</v>
      </c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>
      <c r="A827" s="62" t="s">
        <v>937</v>
      </c>
      <c r="B827" s="58" t="s">
        <v>954</v>
      </c>
      <c r="C827" s="59">
        <v>482.74</v>
      </c>
      <c r="D827" s="67" t="s">
        <v>934</v>
      </c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>
      <c r="A828" s="62" t="s">
        <v>937</v>
      </c>
      <c r="B828" s="58" t="s">
        <v>939</v>
      </c>
      <c r="C828" s="59">
        <v>408.43</v>
      </c>
      <c r="D828" s="67" t="s">
        <v>934</v>
      </c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>
      <c r="A829" s="62" t="s">
        <v>937</v>
      </c>
      <c r="B829" s="58" t="s">
        <v>939</v>
      </c>
      <c r="C829" s="60">
        <v>1251.95</v>
      </c>
      <c r="D829" s="67" t="s">
        <v>934</v>
      </c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>
      <c r="A830" s="62" t="s">
        <v>962</v>
      </c>
      <c r="B830" s="58" t="s">
        <v>963</v>
      </c>
      <c r="C830" s="60">
        <v>2874.84</v>
      </c>
      <c r="D830" s="67" t="s">
        <v>934</v>
      </c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>
      <c r="A831" s="62" t="s">
        <v>937</v>
      </c>
      <c r="B831" s="58" t="s">
        <v>954</v>
      </c>
      <c r="C831" s="59">
        <v>493.21</v>
      </c>
      <c r="D831" s="67" t="s">
        <v>934</v>
      </c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>
      <c r="A832" s="62" t="s">
        <v>957</v>
      </c>
      <c r="B832" s="58" t="s">
        <v>958</v>
      </c>
      <c r="C832" s="59">
        <v>239.1</v>
      </c>
      <c r="D832" s="67" t="s">
        <v>934</v>
      </c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>
      <c r="A833" s="62" t="s">
        <v>964</v>
      </c>
      <c r="B833" s="58" t="s">
        <v>965</v>
      </c>
      <c r="C833" s="59">
        <v>163.46</v>
      </c>
      <c r="D833" s="67" t="s">
        <v>934</v>
      </c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>
      <c r="A834" s="62" t="s">
        <v>955</v>
      </c>
      <c r="B834" s="58" t="s">
        <v>966</v>
      </c>
      <c r="C834" s="59">
        <v>409.56</v>
      </c>
      <c r="D834" s="67" t="s">
        <v>934</v>
      </c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>
      <c r="A835" s="62" t="s">
        <v>955</v>
      </c>
      <c r="B835" s="58" t="s">
        <v>967</v>
      </c>
      <c r="C835" s="59">
        <v>623.78</v>
      </c>
      <c r="D835" s="67" t="s">
        <v>934</v>
      </c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>
      <c r="A836" s="62" t="s">
        <v>937</v>
      </c>
      <c r="B836" s="58" t="s">
        <v>968</v>
      </c>
      <c r="C836" s="60">
        <v>1522.5</v>
      </c>
      <c r="D836" s="67" t="s">
        <v>934</v>
      </c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>
      <c r="A837" s="62" t="s">
        <v>937</v>
      </c>
      <c r="B837" s="58" t="s">
        <v>954</v>
      </c>
      <c r="C837" s="59">
        <v>446.21</v>
      </c>
      <c r="D837" s="67" t="s">
        <v>934</v>
      </c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1:16">
      <c r="A838" s="62" t="s">
        <v>969</v>
      </c>
      <c r="B838" s="58" t="s">
        <v>970</v>
      </c>
      <c r="C838" s="60">
        <v>2180.56</v>
      </c>
      <c r="D838" s="67" t="s">
        <v>934</v>
      </c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1:16">
      <c r="A839" s="62" t="s">
        <v>955</v>
      </c>
      <c r="B839" s="58" t="s">
        <v>971</v>
      </c>
      <c r="C839" s="60">
        <v>1315.27</v>
      </c>
      <c r="D839" s="67" t="s">
        <v>934</v>
      </c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1:16">
      <c r="A840" s="62" t="s">
        <v>937</v>
      </c>
      <c r="B840" s="58" t="s">
        <v>972</v>
      </c>
      <c r="C840" s="59">
        <v>361.56</v>
      </c>
      <c r="D840" s="67" t="s">
        <v>934</v>
      </c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1:16">
      <c r="A841" s="62" t="s">
        <v>973</v>
      </c>
      <c r="B841" s="58" t="s">
        <v>953</v>
      </c>
      <c r="C841" s="59">
        <v>481.82</v>
      </c>
      <c r="D841" s="67" t="s">
        <v>934</v>
      </c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1:16">
      <c r="A842" s="62" t="s">
        <v>974</v>
      </c>
      <c r="B842" s="58" t="s">
        <v>975</v>
      </c>
      <c r="C842" s="59">
        <v>310.29000000000002</v>
      </c>
      <c r="D842" s="67" t="s">
        <v>934</v>
      </c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1:16">
      <c r="A843" s="62" t="s">
        <v>976</v>
      </c>
      <c r="B843" s="58" t="s">
        <v>967</v>
      </c>
      <c r="C843" s="59">
        <v>259.11</v>
      </c>
      <c r="D843" s="67" t="s">
        <v>934</v>
      </c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1:16">
      <c r="A844" s="62" t="s">
        <v>935</v>
      </c>
      <c r="B844" s="58" t="s">
        <v>977</v>
      </c>
      <c r="C844" s="59" t="s">
        <v>978</v>
      </c>
      <c r="D844" s="67" t="s">
        <v>934</v>
      </c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1:16">
      <c r="A845" s="62" t="s">
        <v>979</v>
      </c>
      <c r="B845" s="58" t="s">
        <v>967</v>
      </c>
      <c r="C845" s="60">
        <v>2607.15</v>
      </c>
      <c r="D845" s="67" t="s">
        <v>934</v>
      </c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>
      <c r="A846" s="62" t="s">
        <v>937</v>
      </c>
      <c r="B846" s="58" t="s">
        <v>954</v>
      </c>
      <c r="C846" s="60">
        <v>5000</v>
      </c>
      <c r="D846" s="67" t="s">
        <v>934</v>
      </c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>
      <c r="A847" s="62" t="s">
        <v>980</v>
      </c>
      <c r="B847" s="58" t="s">
        <v>981</v>
      </c>
      <c r="C847" s="59">
        <v>331.08</v>
      </c>
      <c r="D847" s="67" t="s">
        <v>934</v>
      </c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1:16">
      <c r="A848" s="62" t="s">
        <v>937</v>
      </c>
      <c r="B848" s="58" t="s">
        <v>968</v>
      </c>
      <c r="C848" s="59">
        <v>203.38</v>
      </c>
      <c r="D848" s="67" t="s">
        <v>934</v>
      </c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1:16">
      <c r="A849" s="62" t="s">
        <v>955</v>
      </c>
      <c r="B849" s="58" t="s">
        <v>966</v>
      </c>
      <c r="C849" s="60">
        <v>1255.1199999999999</v>
      </c>
      <c r="D849" s="67" t="s">
        <v>934</v>
      </c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1:16">
      <c r="A850" s="62" t="s">
        <v>937</v>
      </c>
      <c r="B850" s="58" t="s">
        <v>982</v>
      </c>
      <c r="C850" s="59">
        <v>110</v>
      </c>
      <c r="D850" s="67" t="s">
        <v>934</v>
      </c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1:16">
      <c r="A851" s="62" t="s">
        <v>955</v>
      </c>
      <c r="B851" s="58" t="s">
        <v>966</v>
      </c>
      <c r="C851" s="59">
        <v>267.52999999999997</v>
      </c>
      <c r="D851" s="67" t="s">
        <v>934</v>
      </c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1:16">
      <c r="A852" s="62" t="s">
        <v>955</v>
      </c>
      <c r="B852" s="58" t="s">
        <v>956</v>
      </c>
      <c r="C852" s="59">
        <v>457.38</v>
      </c>
      <c r="D852" s="67" t="s">
        <v>934</v>
      </c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1:16">
      <c r="A853" s="62" t="s">
        <v>955</v>
      </c>
      <c r="B853" s="58" t="s">
        <v>971</v>
      </c>
      <c r="C853" s="59">
        <v>700.59</v>
      </c>
      <c r="D853" s="67" t="s">
        <v>934</v>
      </c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1:16">
      <c r="A854" s="62" t="s">
        <v>937</v>
      </c>
      <c r="B854" s="58" t="s">
        <v>983</v>
      </c>
      <c r="C854" s="59">
        <v>498.96</v>
      </c>
      <c r="D854" s="67" t="s">
        <v>934</v>
      </c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1:16">
      <c r="A855" s="62" t="s">
        <v>935</v>
      </c>
      <c r="B855" s="58" t="s">
        <v>984</v>
      </c>
      <c r="C855" s="60">
        <v>4634.3</v>
      </c>
      <c r="D855" s="67" t="s">
        <v>934</v>
      </c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6">
      <c r="A856" s="62" t="s">
        <v>935</v>
      </c>
      <c r="B856" s="58" t="s">
        <v>985</v>
      </c>
      <c r="C856" s="60">
        <v>2382.44</v>
      </c>
      <c r="D856" s="67" t="s">
        <v>934</v>
      </c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1:16">
      <c r="A857" s="62" t="s">
        <v>986</v>
      </c>
      <c r="B857" s="58" t="s">
        <v>987</v>
      </c>
      <c r="C857" s="60">
        <v>1048.1600000000001</v>
      </c>
      <c r="D857" s="67" t="s">
        <v>934</v>
      </c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1:16">
      <c r="A858" s="62" t="s">
        <v>937</v>
      </c>
      <c r="B858" s="58" t="s">
        <v>988</v>
      </c>
      <c r="C858" s="60">
        <v>2470.9499999999998</v>
      </c>
      <c r="D858" s="67" t="s">
        <v>934</v>
      </c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1:16">
      <c r="A859" s="62" t="s">
        <v>957</v>
      </c>
      <c r="B859" s="58" t="s">
        <v>958</v>
      </c>
      <c r="C859" s="59">
        <v>69.02</v>
      </c>
      <c r="D859" s="67" t="s">
        <v>934</v>
      </c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1:16">
      <c r="A860" s="62" t="s">
        <v>937</v>
      </c>
      <c r="B860" s="58" t="s">
        <v>944</v>
      </c>
      <c r="C860" s="59">
        <v>40.659999999999997</v>
      </c>
      <c r="D860" s="67" t="s">
        <v>934</v>
      </c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1:16">
      <c r="A861" s="62" t="s">
        <v>989</v>
      </c>
      <c r="B861" s="58" t="s">
        <v>757</v>
      </c>
      <c r="C861" s="60">
        <v>4442.18</v>
      </c>
      <c r="D861" s="67" t="s">
        <v>934</v>
      </c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1:16">
      <c r="A862" s="62" t="s">
        <v>990</v>
      </c>
      <c r="B862" s="58" t="s">
        <v>991</v>
      </c>
      <c r="C862" s="59">
        <v>665.5</v>
      </c>
      <c r="D862" s="67" t="s">
        <v>934</v>
      </c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1:16">
      <c r="A863" s="62" t="s">
        <v>990</v>
      </c>
      <c r="B863" s="58" t="s">
        <v>992</v>
      </c>
      <c r="C863" s="59">
        <v>840.95</v>
      </c>
      <c r="D863" s="67" t="s">
        <v>934</v>
      </c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1:16">
      <c r="A864" s="62" t="s">
        <v>993</v>
      </c>
      <c r="B864" s="58" t="s">
        <v>994</v>
      </c>
      <c r="C864" s="60">
        <v>3425.75</v>
      </c>
      <c r="D864" s="67" t="s">
        <v>934</v>
      </c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1:16">
      <c r="A865" s="62" t="s">
        <v>937</v>
      </c>
      <c r="B865" s="58" t="s">
        <v>940</v>
      </c>
      <c r="C865" s="60">
        <v>2059.37</v>
      </c>
      <c r="D865" s="67" t="s">
        <v>934</v>
      </c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1:16">
      <c r="A866" s="62" t="s">
        <v>995</v>
      </c>
      <c r="B866" s="58" t="s">
        <v>688</v>
      </c>
      <c r="C866" s="59">
        <v>167.85</v>
      </c>
      <c r="D866" s="67" t="s">
        <v>934</v>
      </c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1:16">
      <c r="A867" s="62" t="s">
        <v>937</v>
      </c>
      <c r="B867" s="58" t="s">
        <v>988</v>
      </c>
      <c r="C867" s="59">
        <v>911.86</v>
      </c>
      <c r="D867" s="67" t="s">
        <v>934</v>
      </c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1:16">
      <c r="A868" s="62" t="s">
        <v>937</v>
      </c>
      <c r="B868" s="58" t="s">
        <v>972</v>
      </c>
      <c r="C868" s="59">
        <v>265.82</v>
      </c>
      <c r="D868" s="67" t="s">
        <v>934</v>
      </c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1:16">
      <c r="A869" s="62" t="s">
        <v>955</v>
      </c>
      <c r="B869" s="58" t="s">
        <v>966</v>
      </c>
      <c r="C869" s="60">
        <v>1079.8</v>
      </c>
      <c r="D869" s="67" t="s">
        <v>934</v>
      </c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1:16">
      <c r="A870" s="62" t="s">
        <v>996</v>
      </c>
      <c r="B870" s="58" t="s">
        <v>997</v>
      </c>
      <c r="C870" s="59">
        <v>644.39</v>
      </c>
      <c r="D870" s="67" t="s">
        <v>934</v>
      </c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1:16">
      <c r="A871" s="62" t="s">
        <v>998</v>
      </c>
      <c r="B871" s="58" t="s">
        <v>960</v>
      </c>
      <c r="C871" s="59">
        <v>16.72</v>
      </c>
      <c r="D871" s="67" t="s">
        <v>934</v>
      </c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1:16">
      <c r="A872" s="62" t="s">
        <v>999</v>
      </c>
      <c r="B872" s="58" t="s">
        <v>1000</v>
      </c>
      <c r="C872" s="59">
        <v>653.98</v>
      </c>
      <c r="D872" s="67" t="s">
        <v>934</v>
      </c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1:16">
      <c r="A873" s="62" t="s">
        <v>974</v>
      </c>
      <c r="B873" s="58" t="s">
        <v>975</v>
      </c>
      <c r="C873" s="59">
        <v>296.39999999999998</v>
      </c>
      <c r="D873" s="67" t="s">
        <v>934</v>
      </c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6">
      <c r="A874" s="62" t="s">
        <v>935</v>
      </c>
      <c r="B874" s="58" t="s">
        <v>936</v>
      </c>
      <c r="C874" s="59">
        <v>410.19</v>
      </c>
      <c r="D874" s="67" t="s">
        <v>934</v>
      </c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1:16">
      <c r="A875" s="62" t="s">
        <v>1001</v>
      </c>
      <c r="B875" s="58" t="s">
        <v>894</v>
      </c>
      <c r="C875" s="60">
        <v>5366.35</v>
      </c>
      <c r="D875" s="67" t="s">
        <v>934</v>
      </c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>
      <c r="A876" s="62" t="s">
        <v>957</v>
      </c>
      <c r="B876" s="58" t="s">
        <v>958</v>
      </c>
      <c r="C876" s="59">
        <v>34.229999999999997</v>
      </c>
      <c r="D876" s="67" t="s">
        <v>934</v>
      </c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>
      <c r="A877" s="62" t="s">
        <v>935</v>
      </c>
      <c r="B877" s="58" t="s">
        <v>1002</v>
      </c>
      <c r="C877" s="60">
        <v>2047.03</v>
      </c>
      <c r="D877" s="67" t="s">
        <v>934</v>
      </c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1:16">
      <c r="A878" s="62" t="s">
        <v>1003</v>
      </c>
      <c r="B878" s="58" t="s">
        <v>1004</v>
      </c>
      <c r="C878" s="59">
        <v>160</v>
      </c>
      <c r="D878" s="67" t="s">
        <v>934</v>
      </c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1:16">
      <c r="A879" s="62" t="s">
        <v>935</v>
      </c>
      <c r="B879" s="58" t="s">
        <v>1005</v>
      </c>
      <c r="C879" s="59">
        <v>623.94000000000005</v>
      </c>
      <c r="D879" s="67" t="s">
        <v>934</v>
      </c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1:16">
      <c r="A880" s="62" t="s">
        <v>1006</v>
      </c>
      <c r="B880" s="58" t="s">
        <v>1007</v>
      </c>
      <c r="C880" s="60">
        <v>1089</v>
      </c>
      <c r="D880" s="67" t="s">
        <v>934</v>
      </c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1:16">
      <c r="A881" s="62" t="s">
        <v>1003</v>
      </c>
      <c r="B881" s="58" t="s">
        <v>1008</v>
      </c>
      <c r="C881" s="59">
        <v>494</v>
      </c>
      <c r="D881" s="67" t="s">
        <v>934</v>
      </c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1:16">
      <c r="A882" s="62" t="s">
        <v>1009</v>
      </c>
      <c r="B882" s="58" t="s">
        <v>1010</v>
      </c>
      <c r="C882" s="59">
        <v>792</v>
      </c>
      <c r="D882" s="67" t="s">
        <v>934</v>
      </c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1:16">
      <c r="A883" s="62" t="s">
        <v>1011</v>
      </c>
      <c r="B883" s="58" t="s">
        <v>997</v>
      </c>
      <c r="C883" s="60">
        <v>4590.8599999999997</v>
      </c>
      <c r="D883" s="67" t="s">
        <v>934</v>
      </c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1:16">
      <c r="A884" s="62" t="s">
        <v>1009</v>
      </c>
      <c r="B884" s="58" t="s">
        <v>1012</v>
      </c>
      <c r="C884" s="60">
        <v>1350</v>
      </c>
      <c r="D884" s="67" t="s">
        <v>934</v>
      </c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1:16">
      <c r="A885" s="62" t="s">
        <v>1013</v>
      </c>
      <c r="B885" s="58" t="s">
        <v>640</v>
      </c>
      <c r="C885" s="59">
        <v>565.19000000000005</v>
      </c>
      <c r="D885" s="67" t="s">
        <v>934</v>
      </c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1:16">
      <c r="A886" s="62" t="s">
        <v>1009</v>
      </c>
      <c r="B886" s="58" t="s">
        <v>1014</v>
      </c>
      <c r="C886" s="59">
        <v>561.79999999999995</v>
      </c>
      <c r="D886" s="67" t="s">
        <v>934</v>
      </c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1:16">
      <c r="A887" s="62" t="s">
        <v>935</v>
      </c>
      <c r="B887" s="58" t="s">
        <v>985</v>
      </c>
      <c r="C887" s="60">
        <v>1049.2</v>
      </c>
      <c r="D887" s="67" t="s">
        <v>934</v>
      </c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1:16">
      <c r="A888" s="62" t="s">
        <v>937</v>
      </c>
      <c r="B888" s="58" t="s">
        <v>1015</v>
      </c>
      <c r="C888" s="60">
        <v>1833.15</v>
      </c>
      <c r="D888" s="67" t="s">
        <v>934</v>
      </c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1:16">
      <c r="A889" s="62" t="s">
        <v>955</v>
      </c>
      <c r="B889" s="58" t="s">
        <v>956</v>
      </c>
      <c r="C889" s="59">
        <v>951.06</v>
      </c>
      <c r="D889" s="67" t="s">
        <v>934</v>
      </c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1:16">
      <c r="A890" s="62" t="s">
        <v>937</v>
      </c>
      <c r="B890" s="58" t="s">
        <v>1016</v>
      </c>
      <c r="C890" s="59">
        <v>149.99</v>
      </c>
      <c r="D890" s="67" t="s">
        <v>934</v>
      </c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1:16">
      <c r="A891" s="62" t="s">
        <v>1017</v>
      </c>
      <c r="B891" s="58" t="s">
        <v>1018</v>
      </c>
      <c r="C891" s="60">
        <v>1185.8</v>
      </c>
      <c r="D891" s="67" t="s">
        <v>934</v>
      </c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1:16">
      <c r="A892" s="62" t="s">
        <v>964</v>
      </c>
      <c r="B892" s="58" t="s">
        <v>965</v>
      </c>
      <c r="C892" s="59">
        <v>637.51</v>
      </c>
      <c r="D892" s="67" t="s">
        <v>934</v>
      </c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>
      <c r="A893" s="62" t="s">
        <v>935</v>
      </c>
      <c r="B893" s="58" t="s">
        <v>1019</v>
      </c>
      <c r="C893" s="60">
        <v>3545.3</v>
      </c>
      <c r="D893" s="67" t="s">
        <v>934</v>
      </c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>
      <c r="A894" s="62" t="s">
        <v>1009</v>
      </c>
      <c r="B894" s="58" t="s">
        <v>1020</v>
      </c>
      <c r="C894" s="59">
        <v>490</v>
      </c>
      <c r="D894" s="67" t="s">
        <v>934</v>
      </c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1:16">
      <c r="A895" s="62" t="s">
        <v>935</v>
      </c>
      <c r="B895" s="58" t="s">
        <v>1021</v>
      </c>
      <c r="C895" s="59">
        <v>133</v>
      </c>
      <c r="D895" s="67" t="s">
        <v>934</v>
      </c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1:16">
      <c r="A896" s="62" t="s">
        <v>1022</v>
      </c>
      <c r="B896" s="58" t="s">
        <v>1023</v>
      </c>
      <c r="C896" s="60">
        <v>1800.36</v>
      </c>
      <c r="D896" s="67" t="s">
        <v>934</v>
      </c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1:16">
      <c r="A897" s="62" t="s">
        <v>937</v>
      </c>
      <c r="B897" s="58" t="s">
        <v>939</v>
      </c>
      <c r="C897" s="59">
        <v>318.67</v>
      </c>
      <c r="D897" s="67" t="s">
        <v>934</v>
      </c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6">
      <c r="A898" s="62" t="s">
        <v>937</v>
      </c>
      <c r="B898" s="58" t="s">
        <v>939</v>
      </c>
      <c r="C898" s="59">
        <v>335.89</v>
      </c>
      <c r="D898" s="67" t="s">
        <v>934</v>
      </c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1:16">
      <c r="A899" s="62" t="s">
        <v>937</v>
      </c>
      <c r="B899" s="58" t="s">
        <v>939</v>
      </c>
      <c r="C899" s="59">
        <v>42.4</v>
      </c>
      <c r="D899" s="67" t="s">
        <v>934</v>
      </c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1:16">
      <c r="A900" s="62" t="s">
        <v>1024</v>
      </c>
      <c r="B900" s="58" t="s">
        <v>1025</v>
      </c>
      <c r="C900" s="59">
        <v>463.05</v>
      </c>
      <c r="D900" s="67" t="s">
        <v>934</v>
      </c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1:16">
      <c r="A901" s="62" t="s">
        <v>1026</v>
      </c>
      <c r="B901" s="58" t="s">
        <v>967</v>
      </c>
      <c r="C901" s="59">
        <v>710.06</v>
      </c>
      <c r="D901" s="67" t="s">
        <v>934</v>
      </c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1:16">
      <c r="A902" s="62" t="s">
        <v>957</v>
      </c>
      <c r="B902" s="58" t="s">
        <v>1027</v>
      </c>
      <c r="C902" s="59">
        <v>89.2</v>
      </c>
      <c r="D902" s="67" t="s">
        <v>934</v>
      </c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1:16">
      <c r="A903" s="62" t="s">
        <v>955</v>
      </c>
      <c r="B903" s="58" t="s">
        <v>967</v>
      </c>
      <c r="C903" s="59">
        <v>229.42</v>
      </c>
      <c r="D903" s="67" t="s">
        <v>934</v>
      </c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1:16">
      <c r="A904" s="62" t="s">
        <v>1028</v>
      </c>
      <c r="B904" s="58" t="s">
        <v>1029</v>
      </c>
      <c r="C904" s="59">
        <v>715.5</v>
      </c>
      <c r="D904" s="67" t="s">
        <v>934</v>
      </c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1:16">
      <c r="A905" s="62" t="s">
        <v>957</v>
      </c>
      <c r="B905" s="58" t="s">
        <v>958</v>
      </c>
      <c r="C905" s="60">
        <v>1237.22</v>
      </c>
      <c r="D905" s="67" t="s">
        <v>934</v>
      </c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1:16">
      <c r="A906" s="62" t="s">
        <v>1028</v>
      </c>
      <c r="B906" s="58" t="s">
        <v>1030</v>
      </c>
      <c r="C906" s="60">
        <v>4902.5</v>
      </c>
      <c r="D906" s="67" t="s">
        <v>934</v>
      </c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1:16">
      <c r="A907" s="62" t="s">
        <v>1031</v>
      </c>
      <c r="B907" s="58" t="s">
        <v>1032</v>
      </c>
      <c r="C907" s="59">
        <v>360.58</v>
      </c>
      <c r="D907" s="67" t="s">
        <v>934</v>
      </c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1:16">
      <c r="A908" s="62" t="s">
        <v>1033</v>
      </c>
      <c r="B908" s="58" t="s">
        <v>803</v>
      </c>
      <c r="C908" s="60">
        <v>5294.96</v>
      </c>
      <c r="D908" s="67" t="s">
        <v>934</v>
      </c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1:16">
      <c r="A909" s="62" t="s">
        <v>1034</v>
      </c>
      <c r="B909" s="58" t="s">
        <v>1035</v>
      </c>
      <c r="C909" s="59">
        <v>381.64</v>
      </c>
      <c r="D909" s="67" t="s">
        <v>934</v>
      </c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1:16">
      <c r="A910" s="62" t="s">
        <v>937</v>
      </c>
      <c r="B910" s="58" t="s">
        <v>954</v>
      </c>
      <c r="C910" s="60">
        <v>6000</v>
      </c>
      <c r="D910" s="67" t="s">
        <v>934</v>
      </c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1:16">
      <c r="A911" s="62" t="s">
        <v>935</v>
      </c>
      <c r="B911" s="58" t="s">
        <v>1036</v>
      </c>
      <c r="C911" s="60">
        <v>1545.51</v>
      </c>
      <c r="D911" s="67" t="s">
        <v>934</v>
      </c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1:16">
      <c r="A912" s="62" t="s">
        <v>1009</v>
      </c>
      <c r="B912" s="58" t="s">
        <v>1037</v>
      </c>
      <c r="C912" s="59">
        <v>990</v>
      </c>
      <c r="D912" s="67" t="s">
        <v>934</v>
      </c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1:16">
      <c r="A913" s="62" t="s">
        <v>1001</v>
      </c>
      <c r="B913" s="58" t="s">
        <v>894</v>
      </c>
      <c r="C913" s="59">
        <v>694.78</v>
      </c>
      <c r="D913" s="67" t="s">
        <v>934</v>
      </c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1:16">
      <c r="A914" s="62" t="s">
        <v>957</v>
      </c>
      <c r="B914" s="58" t="s">
        <v>1027</v>
      </c>
      <c r="C914" s="59">
        <v>133.1</v>
      </c>
      <c r="D914" s="67" t="s">
        <v>934</v>
      </c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1:16">
      <c r="A915" s="62" t="s">
        <v>955</v>
      </c>
      <c r="B915" s="58" t="s">
        <v>966</v>
      </c>
      <c r="C915" s="60">
        <v>1449.34</v>
      </c>
      <c r="D915" s="67" t="s">
        <v>934</v>
      </c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6">
      <c r="A916" s="62" t="s">
        <v>955</v>
      </c>
      <c r="B916" s="58" t="s">
        <v>956</v>
      </c>
      <c r="C916" s="59">
        <v>905.32</v>
      </c>
      <c r="D916" s="67" t="s">
        <v>934</v>
      </c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1:16">
      <c r="A917" s="62" t="s">
        <v>1028</v>
      </c>
      <c r="B917" s="58" t="s">
        <v>1038</v>
      </c>
      <c r="C917" s="60">
        <v>4274.3900000000003</v>
      </c>
      <c r="D917" s="67" t="s">
        <v>934</v>
      </c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1:16">
      <c r="A918" s="62" t="s">
        <v>1028</v>
      </c>
      <c r="B918" s="58" t="s">
        <v>1029</v>
      </c>
      <c r="C918" s="59">
        <v>763.53</v>
      </c>
      <c r="D918" s="67" t="s">
        <v>934</v>
      </c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1:16">
      <c r="A919" s="62" t="s">
        <v>1028</v>
      </c>
      <c r="B919" s="58" t="s">
        <v>1039</v>
      </c>
      <c r="C919" s="60">
        <v>2120</v>
      </c>
      <c r="D919" s="67" t="s">
        <v>934</v>
      </c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1:16">
      <c r="A920" s="62" t="s">
        <v>962</v>
      </c>
      <c r="B920" s="58" t="s">
        <v>1000</v>
      </c>
      <c r="C920" s="59">
        <v>121</v>
      </c>
      <c r="D920" s="67" t="s">
        <v>934</v>
      </c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1:16">
      <c r="A921" s="62" t="s">
        <v>937</v>
      </c>
      <c r="B921" s="58" t="s">
        <v>1040</v>
      </c>
      <c r="C921" s="60">
        <v>2047.56</v>
      </c>
      <c r="D921" s="67" t="s">
        <v>934</v>
      </c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1:16">
      <c r="A922" s="62" t="s">
        <v>937</v>
      </c>
      <c r="B922" s="58" t="s">
        <v>1041</v>
      </c>
      <c r="C922" s="59">
        <v>394.94</v>
      </c>
      <c r="D922" s="67" t="s">
        <v>934</v>
      </c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1:16">
      <c r="A923" s="62" t="s">
        <v>1028</v>
      </c>
      <c r="B923" s="58" t="s">
        <v>1030</v>
      </c>
      <c r="C923" s="59">
        <v>174.71</v>
      </c>
      <c r="D923" s="67" t="s">
        <v>934</v>
      </c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1:16">
      <c r="A924" s="62" t="s">
        <v>937</v>
      </c>
      <c r="B924" s="58" t="s">
        <v>1040</v>
      </c>
      <c r="C924" s="59">
        <v>308.45999999999998</v>
      </c>
      <c r="D924" s="67" t="s">
        <v>934</v>
      </c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1:16">
      <c r="A925" s="62" t="s">
        <v>935</v>
      </c>
      <c r="B925" s="58" t="s">
        <v>1042</v>
      </c>
      <c r="C925" s="59">
        <v>471</v>
      </c>
      <c r="D925" s="67" t="s">
        <v>934</v>
      </c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1:16">
      <c r="A926" s="62" t="s">
        <v>1034</v>
      </c>
      <c r="B926" s="58" t="s">
        <v>1035</v>
      </c>
      <c r="C926" s="59">
        <v>446.86</v>
      </c>
      <c r="D926" s="67" t="s">
        <v>934</v>
      </c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1:16">
      <c r="A927" s="62" t="s">
        <v>1028</v>
      </c>
      <c r="B927" s="58" t="s">
        <v>1038</v>
      </c>
      <c r="C927" s="60">
        <v>1742.67</v>
      </c>
      <c r="D927" s="67" t="s">
        <v>934</v>
      </c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1:16">
      <c r="A928" s="62" t="s">
        <v>1028</v>
      </c>
      <c r="B928" s="58" t="s">
        <v>1030</v>
      </c>
      <c r="C928" s="59">
        <v>966.25</v>
      </c>
      <c r="D928" s="67" t="s">
        <v>934</v>
      </c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1:16">
      <c r="A929" s="62" t="s">
        <v>1001</v>
      </c>
      <c r="B929" s="58" t="s">
        <v>894</v>
      </c>
      <c r="C929" s="59">
        <v>898.43</v>
      </c>
      <c r="D929" s="67" t="s">
        <v>934</v>
      </c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1:16">
      <c r="A930" s="62" t="s">
        <v>1003</v>
      </c>
      <c r="B930" s="58" t="s">
        <v>1008</v>
      </c>
      <c r="C930" s="59">
        <v>345</v>
      </c>
      <c r="D930" s="67" t="s">
        <v>934</v>
      </c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1:16">
      <c r="A931" s="62" t="s">
        <v>937</v>
      </c>
      <c r="B931" s="58" t="s">
        <v>1043</v>
      </c>
      <c r="C931" s="60">
        <v>1298.22</v>
      </c>
      <c r="D931" s="67" t="s">
        <v>934</v>
      </c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1:16">
      <c r="A932" s="62" t="s">
        <v>1028</v>
      </c>
      <c r="B932" s="58" t="s">
        <v>1038</v>
      </c>
      <c r="C932" s="59">
        <v>321.41000000000003</v>
      </c>
      <c r="D932" s="67" t="s">
        <v>934</v>
      </c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1:16">
      <c r="A933" s="62" t="s">
        <v>1028</v>
      </c>
      <c r="B933" s="58" t="s">
        <v>1029</v>
      </c>
      <c r="C933" s="59">
        <v>763.53</v>
      </c>
      <c r="D933" s="67" t="s">
        <v>934</v>
      </c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1:16">
      <c r="A934" s="62" t="s">
        <v>955</v>
      </c>
      <c r="B934" s="58" t="s">
        <v>975</v>
      </c>
      <c r="C934" s="59">
        <v>679.75</v>
      </c>
      <c r="D934" s="67" t="s">
        <v>934</v>
      </c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1:16">
      <c r="A935" s="62" t="s">
        <v>955</v>
      </c>
      <c r="B935" s="58" t="s">
        <v>967</v>
      </c>
      <c r="C935" s="60">
        <v>1301.5999999999999</v>
      </c>
      <c r="D935" s="67" t="s">
        <v>934</v>
      </c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1:16">
      <c r="A936" s="62" t="s">
        <v>1044</v>
      </c>
      <c r="B936" s="58" t="s">
        <v>988</v>
      </c>
      <c r="C936" s="59">
        <v>599.03</v>
      </c>
      <c r="D936" s="67" t="s">
        <v>934</v>
      </c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6">
      <c r="A937" s="62" t="s">
        <v>1003</v>
      </c>
      <c r="B937" s="58" t="s">
        <v>1045</v>
      </c>
      <c r="C937" s="59">
        <v>105</v>
      </c>
      <c r="D937" s="67" t="s">
        <v>934</v>
      </c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1:16">
      <c r="A938" s="62" t="s">
        <v>1046</v>
      </c>
      <c r="B938" s="58" t="s">
        <v>1047</v>
      </c>
      <c r="C938" s="60">
        <v>4660.92</v>
      </c>
      <c r="D938" s="67" t="s">
        <v>934</v>
      </c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1:16">
      <c r="A939" s="62" t="s">
        <v>1028</v>
      </c>
      <c r="B939" s="58" t="s">
        <v>1038</v>
      </c>
      <c r="C939" s="60">
        <v>2262.2600000000002</v>
      </c>
      <c r="D939" s="67" t="s">
        <v>934</v>
      </c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1:16">
      <c r="A940" s="62" t="s">
        <v>935</v>
      </c>
      <c r="B940" s="58" t="s">
        <v>1048</v>
      </c>
      <c r="C940" s="59">
        <v>349.99</v>
      </c>
      <c r="D940" s="67" t="s">
        <v>934</v>
      </c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1:16">
      <c r="A941" s="62" t="s">
        <v>937</v>
      </c>
      <c r="B941" s="58" t="s">
        <v>1040</v>
      </c>
      <c r="C941" s="59">
        <v>496.83</v>
      </c>
      <c r="D941" s="67" t="s">
        <v>934</v>
      </c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>
      <c r="A942" s="62" t="s">
        <v>1049</v>
      </c>
      <c r="B942" s="58" t="s">
        <v>984</v>
      </c>
      <c r="C942" s="60">
        <v>1205.77</v>
      </c>
      <c r="D942" s="67" t="s">
        <v>934</v>
      </c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1:16">
      <c r="A943" s="62" t="s">
        <v>1050</v>
      </c>
      <c r="B943" s="58" t="s">
        <v>1051</v>
      </c>
      <c r="C943" s="60">
        <v>6439.38</v>
      </c>
      <c r="D943" s="67" t="s">
        <v>934</v>
      </c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1:16">
      <c r="A944" s="62" t="s">
        <v>1052</v>
      </c>
      <c r="B944" s="58" t="s">
        <v>1053</v>
      </c>
      <c r="C944" s="59">
        <v>329.12</v>
      </c>
      <c r="D944" s="67" t="s">
        <v>934</v>
      </c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1:16">
      <c r="A945" s="62" t="s">
        <v>1009</v>
      </c>
      <c r="B945" s="58" t="s">
        <v>1054</v>
      </c>
      <c r="C945" s="60">
        <v>1658.7</v>
      </c>
      <c r="D945" s="67" t="s">
        <v>934</v>
      </c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1:16">
      <c r="A946" s="62" t="s">
        <v>942</v>
      </c>
      <c r="B946" s="58" t="s">
        <v>1055</v>
      </c>
      <c r="C946" s="59">
        <v>229.3</v>
      </c>
      <c r="D946" s="67" t="s">
        <v>934</v>
      </c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1:16">
      <c r="A947" s="62" t="s">
        <v>1003</v>
      </c>
      <c r="B947" s="58" t="s">
        <v>1004</v>
      </c>
      <c r="C947" s="59">
        <v>124</v>
      </c>
      <c r="D947" s="67" t="s">
        <v>934</v>
      </c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1:16">
      <c r="A948" s="62" t="s">
        <v>962</v>
      </c>
      <c r="B948" s="58" t="s">
        <v>963</v>
      </c>
      <c r="C948" s="59">
        <v>617.1</v>
      </c>
      <c r="D948" s="67" t="s">
        <v>934</v>
      </c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1:16">
      <c r="A949" s="62" t="s">
        <v>937</v>
      </c>
      <c r="B949" s="58" t="s">
        <v>1056</v>
      </c>
      <c r="C949" s="59">
        <v>387.8</v>
      </c>
      <c r="D949" s="67" t="s">
        <v>934</v>
      </c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1:16">
      <c r="A950" s="62" t="s">
        <v>1057</v>
      </c>
      <c r="B950" s="58" t="s">
        <v>1058</v>
      </c>
      <c r="C950" s="59">
        <v>162</v>
      </c>
      <c r="D950" s="67" t="s">
        <v>934</v>
      </c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1:16">
      <c r="A951" s="62" t="s">
        <v>1059</v>
      </c>
      <c r="B951" s="58" t="s">
        <v>963</v>
      </c>
      <c r="C951" s="60">
        <v>4003.71</v>
      </c>
      <c r="D951" s="67" t="s">
        <v>934</v>
      </c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1:16">
      <c r="A952" s="62" t="s">
        <v>1028</v>
      </c>
      <c r="B952" s="58" t="s">
        <v>1038</v>
      </c>
      <c r="C952" s="60">
        <v>1910</v>
      </c>
      <c r="D952" s="67" t="s">
        <v>934</v>
      </c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1:16">
      <c r="A953" s="62" t="s">
        <v>937</v>
      </c>
      <c r="B953" s="58" t="s">
        <v>938</v>
      </c>
      <c r="C953" s="60">
        <v>1001.71</v>
      </c>
      <c r="D953" s="67" t="s">
        <v>934</v>
      </c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spans="1:16">
      <c r="A954" s="62" t="s">
        <v>932</v>
      </c>
      <c r="B954" s="58" t="s">
        <v>933</v>
      </c>
      <c r="C954" s="59">
        <v>28</v>
      </c>
      <c r="D954" s="67" t="s">
        <v>934</v>
      </c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1:16">
      <c r="A955" s="62" t="s">
        <v>955</v>
      </c>
      <c r="B955" s="58" t="s">
        <v>971</v>
      </c>
      <c r="C955" s="60">
        <v>2176.06</v>
      </c>
      <c r="D955" s="67" t="s">
        <v>934</v>
      </c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spans="1:16">
      <c r="A956" s="62" t="s">
        <v>937</v>
      </c>
      <c r="B956" s="58" t="s">
        <v>1060</v>
      </c>
      <c r="C956" s="60">
        <v>1212.05</v>
      </c>
      <c r="D956" s="67" t="s">
        <v>934</v>
      </c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spans="1:16">
      <c r="A957" s="62" t="s">
        <v>937</v>
      </c>
      <c r="B957" s="58" t="s">
        <v>1060</v>
      </c>
      <c r="C957" s="60">
        <v>2071.5300000000002</v>
      </c>
      <c r="D957" s="67" t="s">
        <v>934</v>
      </c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spans="1:16">
      <c r="A958" s="62" t="s">
        <v>1028</v>
      </c>
      <c r="B958" s="58" t="s">
        <v>1038</v>
      </c>
      <c r="C958" s="59">
        <v>386.36</v>
      </c>
      <c r="D958" s="67" t="s">
        <v>934</v>
      </c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spans="1:16">
      <c r="A959" s="62" t="s">
        <v>937</v>
      </c>
      <c r="B959" s="58" t="s">
        <v>1060</v>
      </c>
      <c r="C959" s="59">
        <v>248.14</v>
      </c>
      <c r="D959" s="67" t="s">
        <v>934</v>
      </c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spans="1:16">
      <c r="A960" s="62" t="s">
        <v>1061</v>
      </c>
      <c r="B960" s="58" t="s">
        <v>688</v>
      </c>
      <c r="C960" s="59">
        <v>19.14</v>
      </c>
      <c r="D960" s="67" t="s">
        <v>934</v>
      </c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spans="1:16">
      <c r="A961" s="62" t="s">
        <v>935</v>
      </c>
      <c r="B961" s="58" t="s">
        <v>936</v>
      </c>
      <c r="C961" s="59">
        <v>423.86</v>
      </c>
      <c r="D961" s="67" t="s">
        <v>934</v>
      </c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spans="1:16">
      <c r="A962" s="62" t="s">
        <v>937</v>
      </c>
      <c r="B962" s="58" t="s">
        <v>983</v>
      </c>
      <c r="C962" s="60">
        <v>1090.3800000000001</v>
      </c>
      <c r="D962" s="67" t="s">
        <v>934</v>
      </c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spans="1:16">
      <c r="A963" s="62" t="s">
        <v>1062</v>
      </c>
      <c r="B963" s="58" t="s">
        <v>1063</v>
      </c>
      <c r="C963" s="60">
        <v>1579.25</v>
      </c>
      <c r="D963" s="67" t="s">
        <v>934</v>
      </c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spans="1:16">
      <c r="A964" s="62" t="s">
        <v>1064</v>
      </c>
      <c r="B964" s="58" t="s">
        <v>1065</v>
      </c>
      <c r="C964" s="60">
        <v>2000</v>
      </c>
      <c r="D964" s="67" t="s">
        <v>934</v>
      </c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1:16">
      <c r="A965" s="62" t="s">
        <v>1009</v>
      </c>
      <c r="B965" s="58" t="s">
        <v>1065</v>
      </c>
      <c r="C965" s="59">
        <v>500</v>
      </c>
      <c r="D965" s="67" t="s">
        <v>934</v>
      </c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spans="1:16">
      <c r="A966" s="62" t="s">
        <v>935</v>
      </c>
      <c r="B966" s="58" t="s">
        <v>945</v>
      </c>
      <c r="C966" s="59">
        <v>408.56</v>
      </c>
      <c r="D966" s="67" t="s">
        <v>934</v>
      </c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spans="1:16">
      <c r="A967" s="62" t="s">
        <v>1009</v>
      </c>
      <c r="B967" s="58" t="s">
        <v>1066</v>
      </c>
      <c r="C967" s="59">
        <v>300</v>
      </c>
      <c r="D967" s="67" t="s">
        <v>934</v>
      </c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spans="1:16">
      <c r="A968" s="62" t="s">
        <v>1067</v>
      </c>
      <c r="B968" s="58" t="s">
        <v>1068</v>
      </c>
      <c r="C968" s="59">
        <v>278.3</v>
      </c>
      <c r="D968" s="67" t="s">
        <v>934</v>
      </c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1:16">
      <c r="A969" s="62" t="s">
        <v>955</v>
      </c>
      <c r="B969" s="58" t="s">
        <v>956</v>
      </c>
      <c r="C969" s="60">
        <v>1783.78</v>
      </c>
      <c r="D969" s="67" t="s">
        <v>934</v>
      </c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spans="1:16">
      <c r="A970" s="62" t="s">
        <v>955</v>
      </c>
      <c r="B970" s="58" t="s">
        <v>967</v>
      </c>
      <c r="C970" s="59">
        <v>232.04</v>
      </c>
      <c r="D970" s="67" t="s">
        <v>934</v>
      </c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spans="1:16">
      <c r="A971" s="62" t="s">
        <v>1052</v>
      </c>
      <c r="B971" s="58" t="s">
        <v>981</v>
      </c>
      <c r="C971" s="59">
        <v>190.7</v>
      </c>
      <c r="D971" s="67" t="s">
        <v>934</v>
      </c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spans="1:16">
      <c r="A972" s="62" t="s">
        <v>1052</v>
      </c>
      <c r="B972" s="58" t="s">
        <v>981</v>
      </c>
      <c r="C972" s="60">
        <v>1265.8699999999999</v>
      </c>
      <c r="D972" s="67" t="s">
        <v>934</v>
      </c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spans="1:16">
      <c r="A973" s="62" t="s">
        <v>935</v>
      </c>
      <c r="B973" s="58" t="s">
        <v>1036</v>
      </c>
      <c r="C973" s="59">
        <v>170.61</v>
      </c>
      <c r="D973" s="67" t="s">
        <v>934</v>
      </c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spans="1:16">
      <c r="A974" s="62" t="s">
        <v>937</v>
      </c>
      <c r="B974" s="58" t="s">
        <v>1069</v>
      </c>
      <c r="C974" s="59">
        <v>710.84</v>
      </c>
      <c r="D974" s="67" t="s">
        <v>934</v>
      </c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1:16">
      <c r="A975" s="62" t="s">
        <v>1009</v>
      </c>
      <c r="B975" s="58" t="s">
        <v>1070</v>
      </c>
      <c r="C975" s="59">
        <v>348</v>
      </c>
      <c r="D975" s="67" t="s">
        <v>934</v>
      </c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spans="1:16">
      <c r="A976" s="62" t="s">
        <v>955</v>
      </c>
      <c r="B976" s="58" t="s">
        <v>975</v>
      </c>
      <c r="C976" s="59">
        <v>87.53</v>
      </c>
      <c r="D976" s="67" t="s">
        <v>934</v>
      </c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spans="1:16">
      <c r="A977" s="62" t="s">
        <v>935</v>
      </c>
      <c r="B977" s="58" t="s">
        <v>1071</v>
      </c>
      <c r="C977" s="59">
        <v>423.5</v>
      </c>
      <c r="D977" s="67" t="s">
        <v>934</v>
      </c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spans="1:16">
      <c r="A978" s="62" t="s">
        <v>935</v>
      </c>
      <c r="B978" s="58" t="s">
        <v>1039</v>
      </c>
      <c r="C978" s="59">
        <v>672.5</v>
      </c>
      <c r="D978" s="67" t="s">
        <v>934</v>
      </c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spans="1:16">
      <c r="A979" s="62" t="s">
        <v>937</v>
      </c>
      <c r="B979" s="58" t="s">
        <v>1072</v>
      </c>
      <c r="C979" s="60">
        <v>1298.5</v>
      </c>
      <c r="D979" s="67" t="s">
        <v>934</v>
      </c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spans="1:16">
      <c r="A980" s="62" t="s">
        <v>1073</v>
      </c>
      <c r="B980" s="58" t="s">
        <v>1068</v>
      </c>
      <c r="C980" s="59">
        <v>55.96</v>
      </c>
      <c r="D980" s="67" t="s">
        <v>934</v>
      </c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spans="1:16">
      <c r="A981" s="62" t="s">
        <v>935</v>
      </c>
      <c r="B981" s="58" t="s">
        <v>1051</v>
      </c>
      <c r="C981" s="60">
        <v>3251.81</v>
      </c>
      <c r="D981" s="67" t="s">
        <v>934</v>
      </c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spans="1:16">
      <c r="A982" s="62" t="s">
        <v>1074</v>
      </c>
      <c r="B982" s="58" t="s">
        <v>1075</v>
      </c>
      <c r="C982" s="59">
        <v>90.51</v>
      </c>
      <c r="D982" s="67" t="s">
        <v>934</v>
      </c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spans="1:16">
      <c r="A983" s="62" t="s">
        <v>1003</v>
      </c>
      <c r="B983" s="58" t="s">
        <v>1076</v>
      </c>
      <c r="C983" s="59">
        <v>495</v>
      </c>
      <c r="D983" s="67" t="s">
        <v>934</v>
      </c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spans="1:16">
      <c r="A984" s="62" t="s">
        <v>1077</v>
      </c>
      <c r="B984" s="58" t="s">
        <v>1078</v>
      </c>
      <c r="C984" s="60">
        <v>1982</v>
      </c>
      <c r="D984" s="68" t="s">
        <v>1079</v>
      </c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spans="1:16">
      <c r="A985" s="62" t="s">
        <v>1077</v>
      </c>
      <c r="B985" s="58" t="s">
        <v>1080</v>
      </c>
      <c r="C985" s="60">
        <v>5115</v>
      </c>
      <c r="D985" s="68" t="s">
        <v>1079</v>
      </c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spans="1:16">
      <c r="A986" s="62" t="s">
        <v>1081</v>
      </c>
      <c r="B986" s="58" t="s">
        <v>1082</v>
      </c>
      <c r="C986" s="59">
        <v>523.95000000000005</v>
      </c>
      <c r="D986" s="68" t="s">
        <v>1079</v>
      </c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spans="1:16">
      <c r="A987" s="62" t="s">
        <v>1077</v>
      </c>
      <c r="B987" s="58" t="s">
        <v>894</v>
      </c>
      <c r="C987" s="59">
        <v>336</v>
      </c>
      <c r="D987" s="68" t="s">
        <v>1079</v>
      </c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spans="1:16">
      <c r="A988" s="62" t="s">
        <v>1083</v>
      </c>
      <c r="B988" s="58" t="s">
        <v>888</v>
      </c>
      <c r="C988" s="59">
        <v>271.89999999999998</v>
      </c>
      <c r="D988" s="68" t="s">
        <v>1079</v>
      </c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spans="1:16">
      <c r="A989" s="62" t="s">
        <v>1077</v>
      </c>
      <c r="B989" s="58" t="s">
        <v>1084</v>
      </c>
      <c r="C989" s="60">
        <v>3547.72</v>
      </c>
      <c r="D989" s="68" t="s">
        <v>1079</v>
      </c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spans="1:16">
      <c r="A990" s="62" t="s">
        <v>1081</v>
      </c>
      <c r="B990" s="58" t="s">
        <v>1085</v>
      </c>
      <c r="C990" s="60">
        <v>1559.32</v>
      </c>
      <c r="D990" s="68" t="s">
        <v>1079</v>
      </c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spans="1:16">
      <c r="A991" s="62" t="s">
        <v>1086</v>
      </c>
      <c r="B991" s="58" t="s">
        <v>958</v>
      </c>
      <c r="C991" s="60">
        <v>2277.65</v>
      </c>
      <c r="D991" s="68" t="s">
        <v>1079</v>
      </c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spans="1:16">
      <c r="A992" s="62" t="s">
        <v>1081</v>
      </c>
      <c r="B992" s="58" t="s">
        <v>1087</v>
      </c>
      <c r="C992" s="59">
        <v>550</v>
      </c>
      <c r="D992" s="68" t="s">
        <v>1079</v>
      </c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>
      <c r="A993" s="62" t="s">
        <v>1088</v>
      </c>
      <c r="B993" s="58" t="s">
        <v>1089</v>
      </c>
      <c r="C993" s="60">
        <v>2415</v>
      </c>
      <c r="D993" s="68" t="s">
        <v>1079</v>
      </c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spans="1:16">
      <c r="A994" s="62" t="s">
        <v>1088</v>
      </c>
      <c r="B994" s="58" t="s">
        <v>1089</v>
      </c>
      <c r="C994" s="60">
        <v>1035</v>
      </c>
      <c r="D994" s="68" t="s">
        <v>1079</v>
      </c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spans="1:16">
      <c r="A995" s="62" t="s">
        <v>1088</v>
      </c>
      <c r="B995" s="58" t="s">
        <v>1048</v>
      </c>
      <c r="C995" s="60">
        <v>7438.01</v>
      </c>
      <c r="D995" s="68" t="s">
        <v>1079</v>
      </c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spans="1:16">
      <c r="A996" s="62" t="s">
        <v>1090</v>
      </c>
      <c r="B996" s="58" t="s">
        <v>1087</v>
      </c>
      <c r="C996" s="59">
        <v>718.2</v>
      </c>
      <c r="D996" s="68" t="s">
        <v>1079</v>
      </c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  <row r="997" spans="1:16">
      <c r="A997" s="62" t="s">
        <v>1090</v>
      </c>
      <c r="B997" s="58" t="s">
        <v>1087</v>
      </c>
      <c r="C997" s="59">
        <v>162.79</v>
      </c>
      <c r="D997" s="68" t="s">
        <v>1079</v>
      </c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  <row r="998" spans="1:16">
      <c r="A998" s="62" t="s">
        <v>1090</v>
      </c>
      <c r="B998" s="58" t="s">
        <v>1087</v>
      </c>
      <c r="C998" s="59">
        <v>765.63</v>
      </c>
      <c r="D998" s="68" t="s">
        <v>1079</v>
      </c>
      <c r="E998" s="2"/>
      <c r="F998" s="2"/>
      <c r="G998" s="54"/>
      <c r="H998" s="2"/>
      <c r="I998" s="2"/>
      <c r="J998" s="2"/>
      <c r="K998" s="2"/>
      <c r="L998" s="2"/>
      <c r="M998" s="2"/>
      <c r="N998" s="2"/>
      <c r="O998" s="2"/>
      <c r="P998" s="2"/>
    </row>
    <row r="999" spans="1:16">
      <c r="A999" s="62" t="s">
        <v>1081</v>
      </c>
      <c r="B999" s="58" t="s">
        <v>1091</v>
      </c>
      <c r="C999" s="60">
        <v>5780</v>
      </c>
      <c r="D999" s="68" t="s">
        <v>1079</v>
      </c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</row>
    <row r="1000" spans="1:16">
      <c r="A1000" s="62" t="s">
        <v>476</v>
      </c>
      <c r="B1000" s="58" t="s">
        <v>872</v>
      </c>
      <c r="C1000" s="60">
        <v>3750</v>
      </c>
      <c r="D1000" s="69" t="s">
        <v>1092</v>
      </c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</row>
    <row r="1001" spans="1:16">
      <c r="A1001" s="62" t="s">
        <v>478</v>
      </c>
      <c r="B1001" s="58" t="s">
        <v>874</v>
      </c>
      <c r="C1001" s="60">
        <v>6375</v>
      </c>
      <c r="D1001" s="69" t="s">
        <v>1092</v>
      </c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</row>
    <row r="1002" spans="1:16">
      <c r="A1002" s="62" t="s">
        <v>480</v>
      </c>
      <c r="B1002" s="58" t="s">
        <v>481</v>
      </c>
      <c r="C1002" s="59">
        <v>800.08</v>
      </c>
      <c r="D1002" s="69" t="s">
        <v>1092</v>
      </c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</row>
    <row r="1003" spans="1:16">
      <c r="A1003" s="62" t="s">
        <v>483</v>
      </c>
      <c r="B1003" s="58" t="s">
        <v>484</v>
      </c>
      <c r="C1003" s="60">
        <v>4680</v>
      </c>
      <c r="D1003" s="69" t="s">
        <v>1092</v>
      </c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</row>
    <row r="1004" spans="1:16">
      <c r="A1004" s="62" t="s">
        <v>486</v>
      </c>
      <c r="B1004" s="58" t="s">
        <v>487</v>
      </c>
      <c r="C1004" s="59">
        <v>469.96</v>
      </c>
      <c r="D1004" s="69" t="s">
        <v>1092</v>
      </c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</row>
    <row r="1005" spans="1:16">
      <c r="A1005" s="62" t="s">
        <v>489</v>
      </c>
      <c r="B1005" s="58" t="s">
        <v>481</v>
      </c>
      <c r="C1005" s="59">
        <v>872.28</v>
      </c>
      <c r="D1005" s="69" t="s">
        <v>1092</v>
      </c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</row>
    <row r="1006" spans="1:16">
      <c r="A1006" s="62" t="s">
        <v>491</v>
      </c>
      <c r="B1006" s="58" t="s">
        <v>492</v>
      </c>
      <c r="C1006" s="60">
        <v>6494</v>
      </c>
      <c r="D1006" s="69" t="s">
        <v>1092</v>
      </c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</row>
    <row r="1007" spans="1:16">
      <c r="A1007" s="62" t="s">
        <v>489</v>
      </c>
      <c r="B1007" s="58" t="s">
        <v>481</v>
      </c>
      <c r="C1007" s="60">
        <v>1022.45</v>
      </c>
      <c r="D1007" s="69" t="s">
        <v>1092</v>
      </c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</row>
    <row r="1008" spans="1:16">
      <c r="A1008" s="62" t="s">
        <v>495</v>
      </c>
      <c r="B1008" s="58" t="s">
        <v>496</v>
      </c>
      <c r="C1008" s="60">
        <v>1852.84</v>
      </c>
      <c r="D1008" s="69" t="s">
        <v>1092</v>
      </c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</row>
    <row r="1009" spans="1:16">
      <c r="A1009" s="62" t="s">
        <v>1093</v>
      </c>
      <c r="B1009" s="58" t="s">
        <v>640</v>
      </c>
      <c r="C1009" s="59">
        <v>184.13</v>
      </c>
      <c r="D1009" s="69" t="s">
        <v>1092</v>
      </c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</row>
    <row r="1010" spans="1:16">
      <c r="A1010" s="62" t="s">
        <v>1093</v>
      </c>
      <c r="B1010" s="58" t="s">
        <v>1094</v>
      </c>
      <c r="C1010" s="59">
        <v>101.53</v>
      </c>
      <c r="D1010" s="69" t="s">
        <v>1092</v>
      </c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</row>
    <row r="1011" spans="1:16">
      <c r="A1011" s="62" t="s">
        <v>1095</v>
      </c>
      <c r="B1011" s="58" t="s">
        <v>958</v>
      </c>
      <c r="C1011" s="60">
        <v>1247.82</v>
      </c>
      <c r="D1011" s="69" t="s">
        <v>1092</v>
      </c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</row>
    <row r="1012" spans="1:16">
      <c r="A1012" s="62" t="s">
        <v>1095</v>
      </c>
      <c r="B1012" s="58" t="s">
        <v>1096</v>
      </c>
      <c r="C1012" s="59">
        <v>208.89</v>
      </c>
      <c r="D1012" s="69" t="s">
        <v>1092</v>
      </c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</row>
    <row r="1013" spans="1:16">
      <c r="A1013" s="62" t="s">
        <v>1095</v>
      </c>
      <c r="B1013" s="58" t="s">
        <v>1097</v>
      </c>
      <c r="C1013" s="60">
        <v>1883.23</v>
      </c>
      <c r="D1013" s="69" t="s">
        <v>1092</v>
      </c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</row>
    <row r="1014" spans="1:16">
      <c r="A1014" s="62" t="s">
        <v>1098</v>
      </c>
      <c r="B1014" s="58" t="s">
        <v>975</v>
      </c>
      <c r="C1014" s="60">
        <v>1130.42</v>
      </c>
      <c r="D1014" s="69" t="s">
        <v>1092</v>
      </c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</row>
    <row r="1015" spans="1:16">
      <c r="A1015" s="62" t="s">
        <v>1099</v>
      </c>
      <c r="B1015" s="58" t="s">
        <v>1100</v>
      </c>
      <c r="C1015" s="60">
        <v>3203.22</v>
      </c>
      <c r="D1015" s="69" t="s">
        <v>1092</v>
      </c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</row>
    <row r="1016" spans="1:16">
      <c r="A1016" s="62" t="s">
        <v>1099</v>
      </c>
      <c r="B1016" s="58" t="s">
        <v>1101</v>
      </c>
      <c r="C1016" s="59">
        <v>260.18</v>
      </c>
      <c r="D1016" s="69" t="s">
        <v>1092</v>
      </c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</row>
    <row r="1017" spans="1:16">
      <c r="A1017" s="62" t="s">
        <v>1099</v>
      </c>
      <c r="B1017" s="58" t="s">
        <v>1102</v>
      </c>
      <c r="C1017" s="59">
        <v>159.61000000000001</v>
      </c>
      <c r="D1017" s="69" t="s">
        <v>1092</v>
      </c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</row>
    <row r="1018" spans="1:16">
      <c r="A1018" s="62" t="s">
        <v>1103</v>
      </c>
      <c r="B1018" s="58" t="s">
        <v>1104</v>
      </c>
      <c r="C1018" s="59">
        <v>462.15</v>
      </c>
      <c r="D1018" s="69" t="s">
        <v>1092</v>
      </c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</row>
    <row r="1019" spans="1:16">
      <c r="A1019" s="62" t="s">
        <v>1103</v>
      </c>
      <c r="B1019" s="58" t="s">
        <v>1105</v>
      </c>
      <c r="C1019" s="59">
        <v>272.55</v>
      </c>
      <c r="D1019" s="69" t="s">
        <v>1092</v>
      </c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</row>
    <row r="1020" spans="1:16">
      <c r="A1020" s="62" t="s">
        <v>1106</v>
      </c>
      <c r="B1020" s="58" t="s">
        <v>1107</v>
      </c>
      <c r="C1020" s="60">
        <v>2970.86</v>
      </c>
      <c r="D1020" s="69" t="s">
        <v>1092</v>
      </c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</row>
    <row r="1021" spans="1:16">
      <c r="A1021" s="62" t="s">
        <v>1106</v>
      </c>
      <c r="B1021" s="58" t="s">
        <v>945</v>
      </c>
      <c r="C1021" s="59">
        <v>240.41</v>
      </c>
      <c r="D1021" s="69" t="s">
        <v>1092</v>
      </c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</row>
    <row r="1022" spans="1:16">
      <c r="A1022" s="62" t="s">
        <v>1108</v>
      </c>
      <c r="B1022" s="58" t="s">
        <v>1109</v>
      </c>
      <c r="C1022" s="59">
        <v>90.23</v>
      </c>
      <c r="D1022" s="69" t="s">
        <v>1092</v>
      </c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</row>
    <row r="1023" spans="1:16">
      <c r="A1023" s="62" t="s">
        <v>1108</v>
      </c>
      <c r="B1023" s="58" t="s">
        <v>1110</v>
      </c>
      <c r="C1023" s="59">
        <v>185.48</v>
      </c>
      <c r="D1023" s="69" t="s">
        <v>1092</v>
      </c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</row>
    <row r="1024" spans="1:16">
      <c r="A1024" s="62" t="s">
        <v>1111</v>
      </c>
      <c r="B1024" s="58" t="s">
        <v>1112</v>
      </c>
      <c r="C1024" s="60">
        <v>1024.93</v>
      </c>
      <c r="D1024" s="69" t="s">
        <v>1092</v>
      </c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</row>
    <row r="1025" spans="1:16">
      <c r="A1025" s="62" t="s">
        <v>1111</v>
      </c>
      <c r="B1025" s="58" t="s">
        <v>1113</v>
      </c>
      <c r="C1025" s="59">
        <v>325.95999999999998</v>
      </c>
      <c r="D1025" s="69" t="s">
        <v>1092</v>
      </c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</row>
    <row r="1026" spans="1:16">
      <c r="A1026" s="62" t="s">
        <v>1111</v>
      </c>
      <c r="B1026" s="58" t="s">
        <v>1114</v>
      </c>
      <c r="C1026" s="59">
        <v>28.2</v>
      </c>
      <c r="D1026" s="69" t="s">
        <v>1092</v>
      </c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</row>
    <row r="1027" spans="1:16">
      <c r="A1027" s="62" t="s">
        <v>1111</v>
      </c>
      <c r="B1027" s="58" t="s">
        <v>1115</v>
      </c>
      <c r="C1027" s="59">
        <v>293.37</v>
      </c>
      <c r="D1027" s="69" t="s">
        <v>1092</v>
      </c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</row>
    <row r="1028" spans="1:16">
      <c r="A1028" s="62" t="s">
        <v>1116</v>
      </c>
      <c r="B1028" s="58" t="s">
        <v>1117</v>
      </c>
      <c r="C1028" s="60">
        <v>2738.42</v>
      </c>
      <c r="D1028" s="69" t="s">
        <v>1092</v>
      </c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</row>
    <row r="1029" spans="1:16">
      <c r="A1029" s="62" t="s">
        <v>1116</v>
      </c>
      <c r="B1029" s="58" t="s">
        <v>965</v>
      </c>
      <c r="C1029" s="60">
        <v>1107.54</v>
      </c>
      <c r="D1029" s="69" t="s">
        <v>1092</v>
      </c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</row>
    <row r="1030" spans="1:16">
      <c r="A1030" s="62" t="s">
        <v>1118</v>
      </c>
      <c r="B1030" s="58" t="s">
        <v>1119</v>
      </c>
      <c r="C1030" s="59">
        <v>90.81</v>
      </c>
      <c r="D1030" s="69" t="s">
        <v>1092</v>
      </c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</row>
    <row r="1031" spans="1:16">
      <c r="A1031" s="62" t="s">
        <v>1118</v>
      </c>
      <c r="B1031" s="58" t="s">
        <v>1120</v>
      </c>
      <c r="C1031" s="60">
        <v>1640.36</v>
      </c>
      <c r="D1031" s="69" t="s">
        <v>1092</v>
      </c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</row>
    <row r="1032" spans="1:16">
      <c r="A1032" s="62" t="s">
        <v>1121</v>
      </c>
      <c r="B1032" s="58" t="s">
        <v>1122</v>
      </c>
      <c r="C1032" s="59">
        <v>372.26</v>
      </c>
      <c r="D1032" s="69" t="s">
        <v>1092</v>
      </c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</row>
    <row r="1033" spans="1:16">
      <c r="A1033" s="62" t="s">
        <v>1123</v>
      </c>
      <c r="B1033" s="58" t="s">
        <v>1124</v>
      </c>
      <c r="C1033" s="59">
        <v>268</v>
      </c>
      <c r="D1033" s="69" t="s">
        <v>1092</v>
      </c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</row>
    <row r="1034" spans="1:16">
      <c r="A1034" s="62" t="s">
        <v>1125</v>
      </c>
      <c r="B1034" s="58" t="s">
        <v>1126</v>
      </c>
      <c r="C1034" s="59">
        <v>805.11</v>
      </c>
      <c r="D1034" s="69" t="s">
        <v>1092</v>
      </c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</row>
    <row r="1035" spans="1:16">
      <c r="A1035" s="62" t="s">
        <v>1127</v>
      </c>
      <c r="B1035" s="58" t="s">
        <v>1128</v>
      </c>
      <c r="C1035" s="60">
        <v>1998.07</v>
      </c>
      <c r="D1035" s="69" t="s">
        <v>1092</v>
      </c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</row>
    <row r="1036" spans="1:16">
      <c r="A1036" s="62" t="s">
        <v>1129</v>
      </c>
      <c r="B1036" s="58" t="s">
        <v>1130</v>
      </c>
      <c r="C1036" s="59">
        <v>920</v>
      </c>
      <c r="D1036" s="69" t="s">
        <v>1092</v>
      </c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</row>
    <row r="1037" spans="1:16">
      <c r="A1037" s="62" t="s">
        <v>1129</v>
      </c>
      <c r="B1037" s="58" t="s">
        <v>1131</v>
      </c>
      <c r="C1037" s="59">
        <v>590</v>
      </c>
      <c r="D1037" s="69" t="s">
        <v>1092</v>
      </c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</row>
    <row r="1038" spans="1:16">
      <c r="A1038" s="62" t="s">
        <v>1129</v>
      </c>
      <c r="B1038" s="58" t="s">
        <v>1132</v>
      </c>
      <c r="C1038" s="59">
        <v>117.14</v>
      </c>
      <c r="D1038" s="69" t="s">
        <v>1092</v>
      </c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</row>
    <row r="1039" spans="1:16">
      <c r="A1039" s="62" t="s">
        <v>1129</v>
      </c>
      <c r="B1039" s="58" t="s">
        <v>1133</v>
      </c>
      <c r="C1039" s="59">
        <v>760</v>
      </c>
      <c r="D1039" s="69" t="s">
        <v>1092</v>
      </c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</row>
    <row r="1040" spans="1:16">
      <c r="A1040" s="62" t="s">
        <v>1134</v>
      </c>
      <c r="B1040" s="58" t="s">
        <v>1135</v>
      </c>
      <c r="C1040" s="59">
        <v>850</v>
      </c>
      <c r="D1040" s="70" t="s">
        <v>1136</v>
      </c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</row>
    <row r="1041" spans="1:16">
      <c r="A1041" s="62" t="s">
        <v>1093</v>
      </c>
      <c r="B1041" s="58" t="s">
        <v>1137</v>
      </c>
      <c r="C1041" s="60">
        <v>1989.37</v>
      </c>
      <c r="D1041" s="70" t="s">
        <v>1136</v>
      </c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</row>
    <row r="1042" spans="1:16">
      <c r="A1042" s="62" t="s">
        <v>1138</v>
      </c>
      <c r="B1042" s="58" t="s">
        <v>1139</v>
      </c>
      <c r="C1042" s="60">
        <v>1519.11</v>
      </c>
      <c r="D1042" s="70" t="s">
        <v>1136</v>
      </c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</row>
    <row r="1043" spans="1:16">
      <c r="A1043" s="62" t="s">
        <v>1093</v>
      </c>
      <c r="B1043" s="58" t="s">
        <v>1140</v>
      </c>
      <c r="C1043" s="59">
        <v>260.51</v>
      </c>
      <c r="D1043" s="70" t="s">
        <v>1136</v>
      </c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</row>
    <row r="1044" spans="1:16">
      <c r="A1044" s="62" t="s">
        <v>1141</v>
      </c>
      <c r="B1044" s="58" t="s">
        <v>1068</v>
      </c>
      <c r="C1044" s="60">
        <v>1396.64</v>
      </c>
      <c r="D1044" s="70" t="s">
        <v>1136</v>
      </c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</row>
    <row r="1045" spans="1:16">
      <c r="A1045" s="62" t="s">
        <v>1142</v>
      </c>
      <c r="B1045" s="58" t="s">
        <v>1143</v>
      </c>
      <c r="C1045" s="59">
        <v>172.54</v>
      </c>
      <c r="D1045" s="70" t="s">
        <v>1136</v>
      </c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</row>
    <row r="1046" spans="1:16">
      <c r="A1046" s="2" t="s">
        <v>1144</v>
      </c>
      <c r="B1046" s="62" t="s">
        <v>1145</v>
      </c>
      <c r="C1046" s="59">
        <v>70.7</v>
      </c>
      <c r="D1046" s="70" t="s">
        <v>1136</v>
      </c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</row>
    <row r="1047" spans="1:16">
      <c r="A1047" s="57" t="s">
        <v>1116</v>
      </c>
      <c r="B1047" s="58" t="s">
        <v>1117</v>
      </c>
      <c r="C1047" s="59">
        <v>206.21</v>
      </c>
      <c r="D1047" s="70" t="s">
        <v>1136</v>
      </c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</row>
    <row r="1048" spans="1:16">
      <c r="A1048" s="62" t="s">
        <v>1095</v>
      </c>
      <c r="B1048" s="58" t="s">
        <v>1146</v>
      </c>
      <c r="C1048" s="59">
        <v>767.02</v>
      </c>
      <c r="D1048" s="70" t="s">
        <v>1136</v>
      </c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</row>
    <row r="1049" spans="1:16">
      <c r="A1049" s="62" t="s">
        <v>1147</v>
      </c>
      <c r="B1049" s="58" t="s">
        <v>1148</v>
      </c>
      <c r="C1049" s="59">
        <v>626.13</v>
      </c>
      <c r="D1049" s="70" t="s">
        <v>1136</v>
      </c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</row>
    <row r="1050" spans="1:16">
      <c r="A1050" s="62" t="s">
        <v>1149</v>
      </c>
      <c r="B1050" s="58" t="s">
        <v>1150</v>
      </c>
      <c r="C1050" s="59">
        <v>90.75</v>
      </c>
      <c r="D1050" s="70" t="s">
        <v>1136</v>
      </c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</row>
    <row r="1051" spans="1:16">
      <c r="A1051" s="62" t="s">
        <v>1151</v>
      </c>
      <c r="B1051" s="58" t="s">
        <v>1152</v>
      </c>
      <c r="C1051" s="59">
        <v>79.86</v>
      </c>
      <c r="D1051" s="70" t="s">
        <v>1136</v>
      </c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</row>
    <row r="1052" spans="1:16">
      <c r="A1052" s="62" t="s">
        <v>1144</v>
      </c>
      <c r="B1052" s="58" t="s">
        <v>1145</v>
      </c>
      <c r="C1052" s="59">
        <v>192.74</v>
      </c>
      <c r="D1052" s="70" t="s">
        <v>1136</v>
      </c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</row>
    <row r="1053" spans="1:16">
      <c r="A1053" s="62" t="s">
        <v>1095</v>
      </c>
      <c r="B1053" s="58" t="s">
        <v>1096</v>
      </c>
      <c r="C1053" s="59">
        <v>324.76</v>
      </c>
      <c r="D1053" s="70" t="s">
        <v>1136</v>
      </c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</row>
    <row r="1054" spans="1:16">
      <c r="A1054" s="62" t="s">
        <v>1095</v>
      </c>
      <c r="B1054" s="58" t="s">
        <v>1153</v>
      </c>
      <c r="C1054" s="59">
        <v>925.41</v>
      </c>
      <c r="D1054" s="70" t="s">
        <v>1136</v>
      </c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</row>
    <row r="1055" spans="1:16">
      <c r="A1055" s="62" t="s">
        <v>1095</v>
      </c>
      <c r="B1055" s="58" t="s">
        <v>1153</v>
      </c>
      <c r="C1055" s="59">
        <v>88.55</v>
      </c>
      <c r="D1055" s="70" t="s">
        <v>1136</v>
      </c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</row>
    <row r="1056" spans="1:16">
      <c r="A1056" s="62" t="s">
        <v>1116</v>
      </c>
      <c r="B1056" s="66" t="s">
        <v>1117</v>
      </c>
      <c r="C1056" s="60">
        <v>1064.73</v>
      </c>
      <c r="D1056" s="70" t="s">
        <v>1136</v>
      </c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</row>
    <row r="1057" spans="1:16">
      <c r="A1057" s="62" t="s">
        <v>1154</v>
      </c>
      <c r="B1057" s="66" t="s">
        <v>1137</v>
      </c>
      <c r="C1057" s="60">
        <v>3768.92</v>
      </c>
      <c r="D1057" s="70" t="s">
        <v>1136</v>
      </c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</row>
    <row r="1058" spans="1:16">
      <c r="A1058" s="62" t="s">
        <v>1141</v>
      </c>
      <c r="B1058" s="66" t="s">
        <v>1068</v>
      </c>
      <c r="C1058" s="60">
        <v>1221</v>
      </c>
      <c r="D1058" s="70" t="s">
        <v>1136</v>
      </c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</row>
    <row r="1059" spans="1:16">
      <c r="A1059" s="62" t="s">
        <v>1155</v>
      </c>
      <c r="B1059" s="66" t="s">
        <v>1156</v>
      </c>
      <c r="C1059" s="59">
        <v>800.39</v>
      </c>
      <c r="D1059" s="70" t="s">
        <v>1136</v>
      </c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</row>
    <row r="1060" spans="1:16">
      <c r="A1060" s="62" t="s">
        <v>1157</v>
      </c>
      <c r="B1060" s="66" t="s">
        <v>1158</v>
      </c>
      <c r="C1060" s="60">
        <v>1824.11</v>
      </c>
      <c r="D1060" s="70" t="s">
        <v>1136</v>
      </c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</row>
    <row r="1061" spans="1:16">
      <c r="A1061" s="62" t="s">
        <v>1159</v>
      </c>
      <c r="B1061" s="58" t="s">
        <v>1160</v>
      </c>
      <c r="C1061" s="59">
        <v>15.75</v>
      </c>
      <c r="D1061" s="70" t="s">
        <v>1136</v>
      </c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</row>
    <row r="1062" spans="1:16">
      <c r="A1062" s="62" t="s">
        <v>1159</v>
      </c>
      <c r="B1062" s="58" t="s">
        <v>1161</v>
      </c>
      <c r="C1062" s="59">
        <v>26.95</v>
      </c>
      <c r="D1062" s="70" t="s">
        <v>1136</v>
      </c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</row>
    <row r="1063" spans="1:16">
      <c r="A1063" s="62" t="s">
        <v>1162</v>
      </c>
      <c r="B1063" s="58" t="s">
        <v>1163</v>
      </c>
      <c r="C1063" s="60">
        <v>2205.23</v>
      </c>
      <c r="D1063" s="70" t="s">
        <v>1136</v>
      </c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</row>
    <row r="1064" spans="1:16">
      <c r="A1064" s="62" t="s">
        <v>1162</v>
      </c>
      <c r="B1064" s="58" t="s">
        <v>1164</v>
      </c>
      <c r="C1064" s="59">
        <v>103.21</v>
      </c>
      <c r="D1064" s="70" t="s">
        <v>1136</v>
      </c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</row>
    <row r="1065" spans="1:16">
      <c r="A1065" s="62" t="s">
        <v>1162</v>
      </c>
      <c r="B1065" s="58" t="s">
        <v>1165</v>
      </c>
      <c r="C1065" s="60">
        <v>1494.35</v>
      </c>
      <c r="D1065" s="70" t="s">
        <v>1136</v>
      </c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</row>
    <row r="1066" spans="1:16">
      <c r="A1066" s="62" t="s">
        <v>1162</v>
      </c>
      <c r="B1066" s="58" t="s">
        <v>38</v>
      </c>
      <c r="C1066" s="59">
        <v>697.32</v>
      </c>
      <c r="D1066" s="70" t="s">
        <v>1136</v>
      </c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</row>
    <row r="1067" spans="1:16">
      <c r="A1067" s="62" t="s">
        <v>1095</v>
      </c>
      <c r="B1067" s="58" t="s">
        <v>1166</v>
      </c>
      <c r="C1067" s="59">
        <v>254.45</v>
      </c>
      <c r="D1067" s="70" t="s">
        <v>1136</v>
      </c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</row>
    <row r="1068" spans="1:16">
      <c r="A1068" s="62" t="s">
        <v>1167</v>
      </c>
      <c r="B1068" s="58" t="s">
        <v>1168</v>
      </c>
      <c r="C1068" s="59">
        <v>484</v>
      </c>
      <c r="D1068" s="70" t="s">
        <v>1136</v>
      </c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</row>
    <row r="1069" spans="1:16">
      <c r="A1069" s="62" t="s">
        <v>1169</v>
      </c>
      <c r="B1069" s="58" t="s">
        <v>994</v>
      </c>
      <c r="C1069" s="59">
        <v>360.5</v>
      </c>
      <c r="D1069" s="70" t="s">
        <v>1136</v>
      </c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</row>
    <row r="1070" spans="1:16">
      <c r="A1070" s="62" t="s">
        <v>1093</v>
      </c>
      <c r="B1070" s="58" t="s">
        <v>1170</v>
      </c>
      <c r="C1070" s="60">
        <v>1470.09</v>
      </c>
      <c r="D1070" s="70" t="s">
        <v>1136</v>
      </c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</row>
    <row r="1071" spans="1:16">
      <c r="A1071" s="62" t="s">
        <v>1171</v>
      </c>
      <c r="B1071" s="58" t="s">
        <v>513</v>
      </c>
      <c r="C1071" s="59">
        <v>57.65</v>
      </c>
      <c r="D1071" s="70" t="s">
        <v>1136</v>
      </c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</row>
    <row r="1072" spans="1:16">
      <c r="A1072" s="62" t="s">
        <v>1171</v>
      </c>
      <c r="B1072" s="58" t="s">
        <v>513</v>
      </c>
      <c r="C1072" s="59">
        <v>57.65</v>
      </c>
      <c r="D1072" s="70" t="s">
        <v>1136</v>
      </c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</row>
    <row r="1073" spans="1:16">
      <c r="A1073" s="62" t="s">
        <v>1172</v>
      </c>
      <c r="B1073" s="58" t="s">
        <v>1173</v>
      </c>
      <c r="C1073" s="59">
        <v>337.09</v>
      </c>
      <c r="D1073" s="70" t="s">
        <v>1136</v>
      </c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</row>
    <row r="1074" spans="1:16">
      <c r="A1074" s="62" t="s">
        <v>1116</v>
      </c>
      <c r="B1074" s="58" t="s">
        <v>1174</v>
      </c>
      <c r="C1074" s="59">
        <v>650</v>
      </c>
      <c r="D1074" s="70" t="s">
        <v>1136</v>
      </c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</row>
    <row r="1075" spans="1:16">
      <c r="A1075" s="62" t="s">
        <v>1144</v>
      </c>
      <c r="B1075" s="58" t="s">
        <v>1145</v>
      </c>
      <c r="C1075" s="59">
        <v>192.74</v>
      </c>
      <c r="D1075" s="70" t="s">
        <v>1136</v>
      </c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</row>
    <row r="1076" spans="1:16">
      <c r="A1076" s="62" t="s">
        <v>1175</v>
      </c>
      <c r="B1076" s="58" t="s">
        <v>1176</v>
      </c>
      <c r="C1076" s="60">
        <v>3021.5</v>
      </c>
      <c r="D1076" s="70" t="s">
        <v>1136</v>
      </c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</row>
    <row r="1077" spans="1:16">
      <c r="A1077" s="62" t="s">
        <v>1141</v>
      </c>
      <c r="B1077" s="58" t="s">
        <v>1068</v>
      </c>
      <c r="C1077" s="59">
        <v>396.94</v>
      </c>
      <c r="D1077" s="70" t="s">
        <v>1136</v>
      </c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</row>
    <row r="1078" spans="1:16">
      <c r="A1078" s="62" t="s">
        <v>1095</v>
      </c>
      <c r="B1078" s="58" t="s">
        <v>1177</v>
      </c>
      <c r="C1078" s="59">
        <v>166.9</v>
      </c>
      <c r="D1078" s="70" t="s">
        <v>1136</v>
      </c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</row>
    <row r="1079" spans="1:16">
      <c r="A1079" s="62" t="s">
        <v>1178</v>
      </c>
      <c r="B1079" s="58" t="s">
        <v>1139</v>
      </c>
      <c r="C1079" s="59">
        <v>250.79</v>
      </c>
      <c r="D1079" s="70" t="s">
        <v>1136</v>
      </c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</row>
    <row r="1080" spans="1:16">
      <c r="A1080" s="62" t="s">
        <v>1154</v>
      </c>
      <c r="B1080" s="58" t="s">
        <v>1137</v>
      </c>
      <c r="C1080" s="59">
        <v>167.16</v>
      </c>
      <c r="D1080" s="70" t="s">
        <v>1136</v>
      </c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</row>
    <row r="1081" spans="1:16">
      <c r="A1081" s="62" t="s">
        <v>1141</v>
      </c>
      <c r="B1081" s="58" t="s">
        <v>1068</v>
      </c>
      <c r="C1081" s="59">
        <v>820.13</v>
      </c>
      <c r="D1081" s="70" t="s">
        <v>1136</v>
      </c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</row>
    <row r="1082" spans="1:16">
      <c r="A1082" s="62" t="s">
        <v>1179</v>
      </c>
      <c r="B1082" s="58" t="s">
        <v>1180</v>
      </c>
      <c r="C1082" s="59">
        <v>450</v>
      </c>
      <c r="D1082" s="70" t="s">
        <v>1136</v>
      </c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</row>
    <row r="1083" spans="1:16">
      <c r="A1083" s="62" t="s">
        <v>1179</v>
      </c>
      <c r="B1083" s="58" t="s">
        <v>1181</v>
      </c>
      <c r="C1083" s="59">
        <v>636</v>
      </c>
      <c r="D1083" s="70" t="s">
        <v>1136</v>
      </c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</row>
    <row r="1084" spans="1:16">
      <c r="A1084" s="62" t="s">
        <v>1179</v>
      </c>
      <c r="B1084" s="58" t="s">
        <v>1181</v>
      </c>
      <c r="C1084" s="59">
        <v>636</v>
      </c>
      <c r="D1084" s="70" t="s">
        <v>1136</v>
      </c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</row>
    <row r="1085" spans="1:16">
      <c r="A1085" s="62" t="s">
        <v>1182</v>
      </c>
      <c r="B1085" s="58" t="s">
        <v>1183</v>
      </c>
      <c r="C1085" s="60">
        <v>1197</v>
      </c>
      <c r="D1085" s="70" t="s">
        <v>1136</v>
      </c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</row>
    <row r="1086" spans="1:16">
      <c r="A1086" s="62" t="s">
        <v>1182</v>
      </c>
      <c r="B1086" s="58" t="s">
        <v>1184</v>
      </c>
      <c r="C1086" s="59">
        <v>540</v>
      </c>
      <c r="D1086" s="70" t="s">
        <v>1136</v>
      </c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</row>
    <row r="1087" spans="1:16">
      <c r="A1087" s="62" t="s">
        <v>1182</v>
      </c>
      <c r="B1087" s="58" t="s">
        <v>1185</v>
      </c>
      <c r="C1087" s="59">
        <v>929.5</v>
      </c>
      <c r="D1087" s="70" t="s">
        <v>1136</v>
      </c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</row>
    <row r="1088" spans="1:16">
      <c r="A1088" s="62" t="s">
        <v>1182</v>
      </c>
      <c r="B1088" s="58" t="s">
        <v>1186</v>
      </c>
      <c r="C1088" s="59">
        <v>220</v>
      </c>
      <c r="D1088" s="70" t="s">
        <v>1136</v>
      </c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</row>
    <row r="1089" spans="1:16">
      <c r="A1089" s="62" t="s">
        <v>1182</v>
      </c>
      <c r="B1089" s="58" t="s">
        <v>1187</v>
      </c>
      <c r="C1089" s="59">
        <v>60</v>
      </c>
      <c r="D1089" s="70" t="s">
        <v>1136</v>
      </c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</row>
    <row r="1090" spans="1:16">
      <c r="A1090" s="62" t="s">
        <v>1182</v>
      </c>
      <c r="B1090" s="58" t="s">
        <v>1188</v>
      </c>
      <c r="C1090" s="59">
        <v>36</v>
      </c>
      <c r="D1090" s="70" t="s">
        <v>1136</v>
      </c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</row>
    <row r="1091" spans="1:16">
      <c r="A1091" s="62" t="s">
        <v>1182</v>
      </c>
      <c r="B1091" s="58" t="s">
        <v>1189</v>
      </c>
      <c r="C1091" s="59">
        <v>134</v>
      </c>
      <c r="D1091" s="70" t="s">
        <v>1136</v>
      </c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</row>
    <row r="1092" spans="1:16">
      <c r="A1092" s="62" t="s">
        <v>1182</v>
      </c>
      <c r="B1092" s="58" t="s">
        <v>1186</v>
      </c>
      <c r="C1092" s="59">
        <v>380</v>
      </c>
      <c r="D1092" s="70" t="s">
        <v>1136</v>
      </c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</row>
    <row r="1093" spans="1:16">
      <c r="A1093" s="62" t="s">
        <v>1182</v>
      </c>
      <c r="B1093" s="58" t="s">
        <v>1190</v>
      </c>
      <c r="C1093" s="59">
        <v>382.2</v>
      </c>
      <c r="D1093" s="70" t="s">
        <v>1136</v>
      </c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</row>
    <row r="1094" spans="1:16">
      <c r="A1094" s="62" t="s">
        <v>1182</v>
      </c>
      <c r="B1094" s="58" t="s">
        <v>1187</v>
      </c>
      <c r="C1094" s="59">
        <v>185</v>
      </c>
      <c r="D1094" s="70" t="s">
        <v>1136</v>
      </c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</row>
    <row r="1095" spans="1:16">
      <c r="A1095" s="62" t="s">
        <v>1191</v>
      </c>
      <c r="B1095" s="58" t="s">
        <v>1192</v>
      </c>
      <c r="C1095" s="59">
        <v>166.55</v>
      </c>
      <c r="D1095" s="70" t="s">
        <v>1136</v>
      </c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</row>
    <row r="1096" spans="1:16">
      <c r="A1096" s="62" t="s">
        <v>1191</v>
      </c>
      <c r="B1096" s="58" t="s">
        <v>1192</v>
      </c>
      <c r="C1096" s="59">
        <v>155.96</v>
      </c>
      <c r="D1096" s="70" t="s">
        <v>1136</v>
      </c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</row>
    <row r="1097" spans="1:16">
      <c r="A1097" s="62" t="s">
        <v>1191</v>
      </c>
      <c r="B1097" s="58" t="s">
        <v>1192</v>
      </c>
      <c r="C1097" s="59">
        <v>225.04</v>
      </c>
      <c r="D1097" s="70" t="s">
        <v>1136</v>
      </c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</row>
    <row r="1098" spans="1:16">
      <c r="A1098" s="62" t="s">
        <v>1191</v>
      </c>
      <c r="B1098" s="58" t="s">
        <v>1192</v>
      </c>
      <c r="C1098" s="59">
        <v>163.69</v>
      </c>
      <c r="D1098" s="70" t="s">
        <v>1136</v>
      </c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</row>
    <row r="1099" spans="1:16">
      <c r="A1099" s="62" t="s">
        <v>1193</v>
      </c>
      <c r="B1099" s="58" t="s">
        <v>688</v>
      </c>
      <c r="C1099" s="59">
        <v>15.82</v>
      </c>
      <c r="D1099" s="70" t="s">
        <v>1136</v>
      </c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</row>
    <row r="1100" spans="1:16">
      <c r="A1100" s="62" t="s">
        <v>1103</v>
      </c>
      <c r="B1100" s="58" t="s">
        <v>1194</v>
      </c>
      <c r="C1100" s="59">
        <v>35.700000000000003</v>
      </c>
      <c r="D1100" s="70" t="s">
        <v>1136</v>
      </c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</row>
    <row r="1101" spans="1:16">
      <c r="A1101" s="62" t="s">
        <v>1103</v>
      </c>
      <c r="B1101" s="58" t="s">
        <v>1194</v>
      </c>
      <c r="C1101" s="59">
        <v>33.9</v>
      </c>
      <c r="D1101" s="70" t="s">
        <v>1136</v>
      </c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</row>
    <row r="1102" spans="1:16">
      <c r="A1102" s="62" t="s">
        <v>1103</v>
      </c>
      <c r="B1102" s="58" t="s">
        <v>1194</v>
      </c>
      <c r="C1102" s="59">
        <v>40.1</v>
      </c>
      <c r="D1102" s="70" t="s">
        <v>1136</v>
      </c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</row>
    <row r="1103" spans="1:16">
      <c r="A1103" s="62" t="s">
        <v>1169</v>
      </c>
      <c r="B1103" s="58" t="s">
        <v>994</v>
      </c>
      <c r="C1103" s="59">
        <v>360.5</v>
      </c>
      <c r="D1103" s="70" t="s">
        <v>1136</v>
      </c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</row>
    <row r="1104" spans="1:16">
      <c r="A1104" s="62" t="s">
        <v>1162</v>
      </c>
      <c r="B1104" s="58" t="s">
        <v>1195</v>
      </c>
      <c r="C1104" s="60">
        <v>2848.13</v>
      </c>
      <c r="D1104" s="70" t="s">
        <v>1136</v>
      </c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</row>
    <row r="1105" spans="1:16">
      <c r="A1105" s="62" t="s">
        <v>1162</v>
      </c>
      <c r="B1105" s="58" t="s">
        <v>38</v>
      </c>
      <c r="C1105" s="59">
        <v>316.87</v>
      </c>
      <c r="D1105" s="70" t="s">
        <v>1136</v>
      </c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</row>
    <row r="1106" spans="1:16">
      <c r="A1106" s="62" t="s">
        <v>1178</v>
      </c>
      <c r="B1106" s="58" t="s">
        <v>1158</v>
      </c>
      <c r="C1106" s="60">
        <v>1077.18</v>
      </c>
      <c r="D1106" s="70" t="s">
        <v>1136</v>
      </c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</row>
    <row r="1107" spans="1:16">
      <c r="A1107" s="62" t="s">
        <v>1178</v>
      </c>
      <c r="B1107" s="58" t="s">
        <v>1139</v>
      </c>
      <c r="C1107" s="60">
        <v>1566.2</v>
      </c>
      <c r="D1107" s="70" t="s">
        <v>1136</v>
      </c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</row>
    <row r="1108" spans="1:16">
      <c r="A1108" s="62" t="s">
        <v>1095</v>
      </c>
      <c r="B1108" s="58" t="s">
        <v>1153</v>
      </c>
      <c r="C1108" s="59">
        <v>196.41</v>
      </c>
      <c r="D1108" s="70" t="s">
        <v>1136</v>
      </c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</row>
    <row r="1109" spans="1:16">
      <c r="A1109" s="62" t="s">
        <v>1134</v>
      </c>
      <c r="B1109" s="58" t="s">
        <v>1196</v>
      </c>
      <c r="C1109" s="60">
        <v>1234.2</v>
      </c>
      <c r="D1109" s="70" t="s">
        <v>1136</v>
      </c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</row>
    <row r="1110" spans="1:16">
      <c r="A1110" s="62" t="s">
        <v>1116</v>
      </c>
      <c r="B1110" s="58" t="s">
        <v>1197</v>
      </c>
      <c r="C1110" s="59">
        <v>71.27</v>
      </c>
      <c r="D1110" s="70" t="s">
        <v>1136</v>
      </c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</row>
    <row r="1111" spans="1:16">
      <c r="A1111" s="62" t="s">
        <v>1144</v>
      </c>
      <c r="B1111" s="58" t="s">
        <v>1198</v>
      </c>
      <c r="C1111" s="59">
        <v>328</v>
      </c>
      <c r="D1111" s="70" t="s">
        <v>1136</v>
      </c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</row>
    <row r="1112" spans="1:16">
      <c r="A1112" s="62" t="s">
        <v>1191</v>
      </c>
      <c r="B1112" s="58" t="s">
        <v>1192</v>
      </c>
      <c r="C1112" s="59">
        <v>599.42999999999995</v>
      </c>
      <c r="D1112" s="70" t="s">
        <v>1136</v>
      </c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</row>
    <row r="1113" spans="1:16">
      <c r="A1113" s="62" t="s">
        <v>1093</v>
      </c>
      <c r="B1113" s="58" t="s">
        <v>1199</v>
      </c>
      <c r="C1113" s="59">
        <v>530</v>
      </c>
      <c r="D1113" s="70" t="s">
        <v>1136</v>
      </c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</row>
    <row r="1114" spans="1:16">
      <c r="A1114" s="62" t="s">
        <v>1191</v>
      </c>
      <c r="B1114" s="58" t="s">
        <v>1192</v>
      </c>
      <c r="C1114" s="59">
        <v>310.26</v>
      </c>
      <c r="D1114" s="70" t="s">
        <v>1136</v>
      </c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</row>
    <row r="1115" spans="1:16">
      <c r="A1115" s="62" t="s">
        <v>1191</v>
      </c>
      <c r="B1115" s="58" t="s">
        <v>1192</v>
      </c>
      <c r="C1115" s="59">
        <v>403.26</v>
      </c>
      <c r="D1115" s="70" t="s">
        <v>1136</v>
      </c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</row>
    <row r="1116" spans="1:16">
      <c r="A1116" s="62" t="s">
        <v>1095</v>
      </c>
      <c r="B1116" s="58" t="s">
        <v>1153</v>
      </c>
      <c r="C1116" s="59">
        <v>729.57</v>
      </c>
      <c r="D1116" s="70" t="s">
        <v>1136</v>
      </c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</row>
    <row r="1117" spans="1:16">
      <c r="A1117" s="62" t="s">
        <v>1093</v>
      </c>
      <c r="B1117" s="58" t="s">
        <v>1200</v>
      </c>
      <c r="C1117" s="59">
        <v>174.75</v>
      </c>
      <c r="D1117" s="70" t="s">
        <v>1136</v>
      </c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</row>
    <row r="1118" spans="1:16">
      <c r="A1118" s="62" t="s">
        <v>1154</v>
      </c>
      <c r="B1118" s="58" t="s">
        <v>1137</v>
      </c>
      <c r="C1118" s="60">
        <v>3306.14</v>
      </c>
      <c r="D1118" s="70" t="s">
        <v>1136</v>
      </c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</row>
    <row r="1119" spans="1:16">
      <c r="A1119" s="62" t="s">
        <v>1169</v>
      </c>
      <c r="B1119" s="58" t="s">
        <v>994</v>
      </c>
      <c r="C1119" s="59">
        <v>186.53</v>
      </c>
      <c r="D1119" s="70" t="s">
        <v>1136</v>
      </c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</row>
    <row r="1120" spans="1:16">
      <c r="A1120" s="62" t="s">
        <v>1154</v>
      </c>
      <c r="B1120" s="66" t="s">
        <v>1137</v>
      </c>
      <c r="C1120" s="60">
        <v>2824.69</v>
      </c>
      <c r="D1120" s="70" t="s">
        <v>1136</v>
      </c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</row>
    <row r="1121" spans="1:16">
      <c r="A1121" s="62" t="s">
        <v>1141</v>
      </c>
      <c r="B1121" s="58" t="s">
        <v>1068</v>
      </c>
      <c r="C1121" s="59">
        <v>190.55</v>
      </c>
      <c r="D1121" s="70" t="s">
        <v>1136</v>
      </c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</row>
    <row r="1122" spans="1:16">
      <c r="A1122" s="62" t="s">
        <v>1201</v>
      </c>
      <c r="B1122" s="58" t="s">
        <v>1202</v>
      </c>
      <c r="C1122" s="59">
        <v>609.5</v>
      </c>
      <c r="D1122" s="70" t="s">
        <v>1136</v>
      </c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</row>
    <row r="1123" spans="1:16">
      <c r="A1123" s="62" t="s">
        <v>1203</v>
      </c>
      <c r="B1123" s="58" t="s">
        <v>1204</v>
      </c>
      <c r="C1123" s="59">
        <v>673.7</v>
      </c>
      <c r="D1123" s="70" t="s">
        <v>1136</v>
      </c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</row>
    <row r="1124" spans="1:16">
      <c r="A1124" s="62" t="s">
        <v>1154</v>
      </c>
      <c r="B1124" s="58" t="s">
        <v>1137</v>
      </c>
      <c r="C1124" s="60">
        <v>4449.3599999999997</v>
      </c>
      <c r="D1124" s="70" t="s">
        <v>1136</v>
      </c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</row>
    <row r="1125" spans="1:16">
      <c r="A1125" s="62" t="s">
        <v>1191</v>
      </c>
      <c r="B1125" s="58" t="s">
        <v>1192</v>
      </c>
      <c r="C1125" s="59">
        <v>277.52999999999997</v>
      </c>
      <c r="D1125" s="70" t="s">
        <v>1136</v>
      </c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</row>
    <row r="1126" spans="1:16">
      <c r="A1126" s="62" t="s">
        <v>1095</v>
      </c>
      <c r="B1126" s="58" t="s">
        <v>1153</v>
      </c>
      <c r="C1126" s="59">
        <v>827.98</v>
      </c>
      <c r="D1126" s="70" t="s">
        <v>1136</v>
      </c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</row>
    <row r="1127" spans="1:16">
      <c r="A1127" s="62" t="s">
        <v>1205</v>
      </c>
      <c r="B1127" s="58" t="s">
        <v>1206</v>
      </c>
      <c r="C1127" s="59">
        <v>750.2</v>
      </c>
      <c r="D1127" s="70" t="s">
        <v>1136</v>
      </c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</row>
    <row r="1128" spans="1:16">
      <c r="A1128" s="62" t="s">
        <v>1144</v>
      </c>
      <c r="B1128" s="58" t="s">
        <v>1145</v>
      </c>
      <c r="C1128" s="59">
        <v>305.10000000000002</v>
      </c>
      <c r="D1128" s="70" t="s">
        <v>1136</v>
      </c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</row>
    <row r="1129" spans="1:16">
      <c r="A1129" s="65" t="s">
        <v>1142</v>
      </c>
      <c r="B1129" s="66" t="s">
        <v>1207</v>
      </c>
      <c r="C1129" s="71">
        <v>495.33</v>
      </c>
      <c r="D1129" s="72" t="s">
        <v>1136</v>
      </c>
      <c r="E1129" s="73" t="s">
        <v>243</v>
      </c>
      <c r="F1129" s="73" t="s">
        <v>243</v>
      </c>
      <c r="G1129" s="73" t="s">
        <v>243</v>
      </c>
      <c r="H1129" s="73" t="s">
        <v>243</v>
      </c>
      <c r="I1129" s="73" t="s">
        <v>243</v>
      </c>
      <c r="J1129" s="73" t="s">
        <v>243</v>
      </c>
      <c r="K1129" s="73" t="s">
        <v>243</v>
      </c>
      <c r="L1129" s="73" t="s">
        <v>243</v>
      </c>
      <c r="M1129" s="73" t="s">
        <v>243</v>
      </c>
      <c r="N1129" s="73" t="s">
        <v>243</v>
      </c>
      <c r="O1129" s="73" t="s">
        <v>243</v>
      </c>
      <c r="P1129" s="73" t="s">
        <v>243</v>
      </c>
    </row>
    <row r="1130" spans="1:16">
      <c r="A1130" s="62" t="s">
        <v>1191</v>
      </c>
      <c r="B1130" s="58" t="s">
        <v>1192</v>
      </c>
      <c r="C1130" s="59">
        <v>160.66</v>
      </c>
      <c r="D1130" s="70" t="s">
        <v>1136</v>
      </c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</row>
    <row r="1131" spans="1:16">
      <c r="A1131" s="62" t="s">
        <v>1134</v>
      </c>
      <c r="B1131" s="58" t="s">
        <v>1135</v>
      </c>
      <c r="C1131" s="60">
        <v>1028.5</v>
      </c>
      <c r="D1131" s="70" t="s">
        <v>1136</v>
      </c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</row>
    <row r="1132" spans="1:16">
      <c r="A1132" s="62" t="s">
        <v>1172</v>
      </c>
      <c r="B1132" s="58" t="s">
        <v>1173</v>
      </c>
      <c r="C1132" s="59">
        <v>511.78</v>
      </c>
      <c r="D1132" s="70" t="s">
        <v>1136</v>
      </c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</row>
    <row r="1133" spans="1:16">
      <c r="A1133" s="62" t="s">
        <v>1095</v>
      </c>
      <c r="B1133" s="58" t="s">
        <v>1208</v>
      </c>
      <c r="C1133" s="59">
        <v>304.8</v>
      </c>
      <c r="D1133" s="70" t="s">
        <v>1136</v>
      </c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</row>
    <row r="1134" spans="1:16">
      <c r="A1134" s="62" t="s">
        <v>1095</v>
      </c>
      <c r="B1134" s="58" t="s">
        <v>1166</v>
      </c>
      <c r="C1134" s="59">
        <v>81</v>
      </c>
      <c r="D1134" s="70" t="s">
        <v>1136</v>
      </c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</row>
    <row r="1135" spans="1:16">
      <c r="A1135" s="62" t="s">
        <v>1141</v>
      </c>
      <c r="B1135" s="58" t="s">
        <v>1068</v>
      </c>
      <c r="C1135" s="59">
        <v>23.41</v>
      </c>
      <c r="D1135" s="70" t="s">
        <v>1136</v>
      </c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</row>
    <row r="1136" spans="1:16">
      <c r="A1136" s="65" t="s">
        <v>1209</v>
      </c>
      <c r="B1136" s="66" t="s">
        <v>1210</v>
      </c>
      <c r="C1136" s="74">
        <v>5230.75</v>
      </c>
      <c r="D1136" s="72" t="s">
        <v>1136</v>
      </c>
      <c r="E1136" s="73" t="s">
        <v>243</v>
      </c>
      <c r="F1136" s="73" t="s">
        <v>243</v>
      </c>
      <c r="G1136" s="73" t="s">
        <v>243</v>
      </c>
      <c r="H1136" s="73" t="s">
        <v>243</v>
      </c>
      <c r="I1136" s="73" t="s">
        <v>243</v>
      </c>
      <c r="J1136" s="73" t="s">
        <v>243</v>
      </c>
      <c r="K1136" s="73" t="s">
        <v>243</v>
      </c>
      <c r="L1136" s="73" t="s">
        <v>243</v>
      </c>
      <c r="M1136" s="73" t="s">
        <v>243</v>
      </c>
      <c r="N1136" s="73" t="s">
        <v>243</v>
      </c>
      <c r="O1136" s="73" t="s">
        <v>243</v>
      </c>
      <c r="P1136" s="73" t="s">
        <v>243</v>
      </c>
    </row>
    <row r="1137" spans="1:16">
      <c r="A1137" s="62" t="s">
        <v>1154</v>
      </c>
      <c r="B1137" s="58" t="s">
        <v>1137</v>
      </c>
      <c r="C1137" s="59">
        <v>378.72</v>
      </c>
      <c r="D1137" s="70" t="s">
        <v>1136</v>
      </c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</row>
    <row r="1138" spans="1:16">
      <c r="A1138" s="62" t="s">
        <v>1151</v>
      </c>
      <c r="B1138" s="58" t="s">
        <v>1152</v>
      </c>
      <c r="C1138" s="59">
        <v>44.27</v>
      </c>
      <c r="D1138" s="70" t="s">
        <v>1136</v>
      </c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</row>
    <row r="1139" spans="1:16">
      <c r="A1139" s="62" t="s">
        <v>1211</v>
      </c>
      <c r="B1139" s="58" t="s">
        <v>1212</v>
      </c>
      <c r="C1139" s="59">
        <v>363</v>
      </c>
      <c r="D1139" s="70" t="s">
        <v>1136</v>
      </c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</row>
    <row r="1140" spans="1:16">
      <c r="A1140" s="62" t="s">
        <v>1182</v>
      </c>
      <c r="B1140" s="58" t="s">
        <v>1213</v>
      </c>
      <c r="C1140" s="59">
        <v>80</v>
      </c>
      <c r="D1140" s="70" t="s">
        <v>1136</v>
      </c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</row>
    <row r="1141" spans="1:16">
      <c r="A1141" s="62" t="s">
        <v>1141</v>
      </c>
      <c r="B1141" s="58" t="s">
        <v>1068</v>
      </c>
      <c r="C1141" s="59">
        <v>350.66</v>
      </c>
      <c r="D1141" s="70" t="s">
        <v>1136</v>
      </c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</row>
    <row r="1142" spans="1:16">
      <c r="A1142" s="62" t="s">
        <v>1095</v>
      </c>
      <c r="B1142" s="58" t="s">
        <v>1153</v>
      </c>
      <c r="C1142" s="60">
        <v>1687.16</v>
      </c>
      <c r="D1142" s="70" t="s">
        <v>1136</v>
      </c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</row>
    <row r="1143" spans="1:16">
      <c r="A1143" s="62" t="s">
        <v>1191</v>
      </c>
      <c r="B1143" s="58" t="s">
        <v>1192</v>
      </c>
      <c r="C1143" s="59">
        <v>160.30000000000001</v>
      </c>
      <c r="D1143" s="70" t="s">
        <v>1136</v>
      </c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</row>
    <row r="1144" spans="1:16">
      <c r="A1144" s="62" t="s">
        <v>1154</v>
      </c>
      <c r="B1144" s="58" t="s">
        <v>1215</v>
      </c>
      <c r="C1144" s="59">
        <v>81.7</v>
      </c>
      <c r="D1144" s="70" t="s">
        <v>1136</v>
      </c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</row>
    <row r="1145" spans="1:16">
      <c r="A1145" s="62" t="s">
        <v>1179</v>
      </c>
      <c r="B1145" s="58" t="s">
        <v>1216</v>
      </c>
      <c r="C1145" s="59">
        <v>459.8</v>
      </c>
      <c r="D1145" s="70" t="s">
        <v>1136</v>
      </c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</row>
    <row r="1146" spans="1:16">
      <c r="A1146" s="62" t="s">
        <v>1217</v>
      </c>
      <c r="B1146" s="58" t="s">
        <v>1218</v>
      </c>
      <c r="C1146" s="60">
        <v>1240</v>
      </c>
      <c r="D1146" s="70" t="s">
        <v>1136</v>
      </c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</row>
    <row r="1147" spans="1:16">
      <c r="A1147" s="62" t="s">
        <v>1154</v>
      </c>
      <c r="B1147" s="58" t="s">
        <v>1220</v>
      </c>
      <c r="C1147" s="59">
        <v>658.01</v>
      </c>
      <c r="D1147" s="70" t="s">
        <v>1136</v>
      </c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</row>
    <row r="1148" spans="1:16">
      <c r="A1148" s="62" t="s">
        <v>1095</v>
      </c>
      <c r="B1148" s="58" t="s">
        <v>1153</v>
      </c>
      <c r="C1148" s="59">
        <v>86.62</v>
      </c>
      <c r="D1148" s="70" t="s">
        <v>1136</v>
      </c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</row>
    <row r="1149" spans="1:16">
      <c r="A1149" s="62" t="s">
        <v>1141</v>
      </c>
      <c r="B1149" s="58" t="s">
        <v>1068</v>
      </c>
      <c r="C1149" s="59">
        <v>202.92</v>
      </c>
      <c r="D1149" s="70" t="s">
        <v>1136</v>
      </c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</row>
    <row r="1150" spans="1:16">
      <c r="A1150" s="62" t="s">
        <v>1191</v>
      </c>
      <c r="B1150" s="58" t="s">
        <v>1192</v>
      </c>
      <c r="C1150" s="59">
        <v>488.44</v>
      </c>
      <c r="D1150" s="70" t="s">
        <v>1136</v>
      </c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</row>
    <row r="1151" spans="1:16">
      <c r="A1151" s="62" t="s">
        <v>1191</v>
      </c>
      <c r="B1151" s="58" t="s">
        <v>1192</v>
      </c>
      <c r="C1151" s="59">
        <v>508.55</v>
      </c>
      <c r="D1151" s="70" t="s">
        <v>1136</v>
      </c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</row>
    <row r="1152" spans="1:16">
      <c r="A1152" s="62" t="s">
        <v>1116</v>
      </c>
      <c r="B1152" s="58" t="s">
        <v>1117</v>
      </c>
      <c r="C1152" s="59">
        <v>744.36</v>
      </c>
      <c r="D1152" s="70" t="s">
        <v>1136</v>
      </c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</row>
    <row r="1153" spans="1:16">
      <c r="A1153" s="62" t="s">
        <v>1159</v>
      </c>
      <c r="B1153" s="58" t="s">
        <v>1160</v>
      </c>
      <c r="C1153" s="59">
        <v>93</v>
      </c>
      <c r="D1153" s="70" t="s">
        <v>1136</v>
      </c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</row>
    <row r="1154" spans="1:16">
      <c r="A1154" s="62" t="s">
        <v>1221</v>
      </c>
      <c r="B1154" s="58" t="s">
        <v>1222</v>
      </c>
      <c r="C1154" s="59">
        <v>517.5</v>
      </c>
      <c r="D1154" s="70" t="s">
        <v>1136</v>
      </c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</row>
    <row r="1155" spans="1:16">
      <c r="A1155" s="62" t="s">
        <v>1223</v>
      </c>
      <c r="B1155" s="58" t="s">
        <v>1224</v>
      </c>
      <c r="C1155" s="59">
        <v>79.75</v>
      </c>
      <c r="D1155" s="70" t="s">
        <v>1136</v>
      </c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</row>
    <row r="1156" spans="1:16">
      <c r="A1156" s="62" t="s">
        <v>1169</v>
      </c>
      <c r="B1156" s="58" t="s">
        <v>994</v>
      </c>
      <c r="C1156" s="60">
        <v>1571.81</v>
      </c>
      <c r="D1156" s="70" t="s">
        <v>1136</v>
      </c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</row>
    <row r="1157" spans="1:16">
      <c r="A1157" s="62" t="s">
        <v>1154</v>
      </c>
      <c r="B1157" s="58" t="s">
        <v>1137</v>
      </c>
      <c r="C1157" s="60">
        <v>3450.36</v>
      </c>
      <c r="D1157" s="70" t="s">
        <v>1136</v>
      </c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</row>
    <row r="1158" spans="1:16">
      <c r="A1158" s="62" t="s">
        <v>1141</v>
      </c>
      <c r="B1158" s="58" t="s">
        <v>1068</v>
      </c>
      <c r="C1158" s="59">
        <v>146.36000000000001</v>
      </c>
      <c r="D1158" s="70" t="s">
        <v>1136</v>
      </c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</row>
    <row r="1159" spans="1:16">
      <c r="A1159" s="62" t="s">
        <v>1225</v>
      </c>
      <c r="B1159" s="58" t="s">
        <v>1226</v>
      </c>
      <c r="C1159" s="59">
        <v>240</v>
      </c>
      <c r="D1159" s="70" t="s">
        <v>1136</v>
      </c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</row>
    <row r="1160" spans="1:16">
      <c r="A1160" s="62" t="s">
        <v>1227</v>
      </c>
      <c r="B1160" s="58" t="s">
        <v>1228</v>
      </c>
      <c r="C1160" s="59">
        <v>576.04999999999995</v>
      </c>
      <c r="D1160" s="70" t="s">
        <v>1136</v>
      </c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</row>
    <row r="1161" spans="1:16">
      <c r="A1161" s="62" t="s">
        <v>1229</v>
      </c>
      <c r="B1161" s="58" t="s">
        <v>1230</v>
      </c>
      <c r="C1161" s="60">
        <v>1000</v>
      </c>
      <c r="D1161" s="70" t="s">
        <v>1136</v>
      </c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</row>
    <row r="1162" spans="1:16">
      <c r="A1162" s="62" t="s">
        <v>1178</v>
      </c>
      <c r="B1162" s="58" t="s">
        <v>1158</v>
      </c>
      <c r="C1162" s="59">
        <v>70.97</v>
      </c>
      <c r="D1162" s="70" t="s">
        <v>1136</v>
      </c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</row>
    <row r="1163" spans="1:16">
      <c r="A1163" s="62" t="s">
        <v>1095</v>
      </c>
      <c r="B1163" s="58" t="s">
        <v>895</v>
      </c>
      <c r="C1163" s="60">
        <v>4003.87</v>
      </c>
      <c r="D1163" s="70" t="s">
        <v>1136</v>
      </c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</row>
    <row r="1164" spans="1:16">
      <c r="A1164" s="62" t="s">
        <v>1231</v>
      </c>
      <c r="B1164" s="58" t="s">
        <v>936</v>
      </c>
      <c r="C1164" s="59">
        <v>319.27</v>
      </c>
      <c r="D1164" s="80" t="s">
        <v>1232</v>
      </c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</row>
    <row r="1165" spans="1:16">
      <c r="A1165" s="62" t="s">
        <v>1095</v>
      </c>
      <c r="B1165" s="58" t="s">
        <v>895</v>
      </c>
      <c r="C1165" s="59">
        <v>866.79</v>
      </c>
      <c r="D1165" s="80" t="s">
        <v>1232</v>
      </c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</row>
    <row r="1166" spans="1:16">
      <c r="A1166" s="62" t="s">
        <v>1247</v>
      </c>
      <c r="B1166" s="58" t="s">
        <v>513</v>
      </c>
      <c r="C1166" s="59">
        <v>134.91</v>
      </c>
      <c r="D1166" s="80" t="s">
        <v>1232</v>
      </c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</row>
    <row r="1167" spans="1:16">
      <c r="A1167" s="62" t="s">
        <v>1233</v>
      </c>
      <c r="B1167" s="58" t="s">
        <v>1100</v>
      </c>
      <c r="C1167" s="60">
        <v>1115</v>
      </c>
      <c r="D1167" s="80" t="s">
        <v>1232</v>
      </c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</row>
    <row r="1168" spans="1:16">
      <c r="A1168" s="62" t="s">
        <v>1231</v>
      </c>
      <c r="B1168" s="58" t="s">
        <v>513</v>
      </c>
      <c r="C1168" s="59">
        <v>71.900000000000006</v>
      </c>
      <c r="D1168" s="80" t="s">
        <v>1232</v>
      </c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</row>
    <row r="1169" spans="1:16">
      <c r="A1169" s="62" t="s">
        <v>1234</v>
      </c>
      <c r="B1169" s="58" t="s">
        <v>1192</v>
      </c>
      <c r="C1169" s="59">
        <v>500</v>
      </c>
      <c r="D1169" s="80" t="s">
        <v>1232</v>
      </c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</row>
    <row r="1170" spans="1:16">
      <c r="A1170" s="62" t="s">
        <v>1231</v>
      </c>
      <c r="B1170" s="58" t="s">
        <v>1235</v>
      </c>
      <c r="C1170" s="59">
        <v>485.03</v>
      </c>
      <c r="D1170" s="80" t="s">
        <v>1232</v>
      </c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</row>
    <row r="1171" spans="1:16">
      <c r="A1171" s="62" t="s">
        <v>1234</v>
      </c>
      <c r="B1171" s="58" t="s">
        <v>1236</v>
      </c>
      <c r="C1171" s="59">
        <v>226.12</v>
      </c>
      <c r="D1171" s="80" t="s">
        <v>1232</v>
      </c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</row>
    <row r="1172" spans="1:16">
      <c r="A1172" s="62" t="s">
        <v>1237</v>
      </c>
      <c r="B1172" s="58" t="s">
        <v>1238</v>
      </c>
      <c r="C1172" s="60">
        <v>1284</v>
      </c>
      <c r="D1172" s="80" t="s">
        <v>1232</v>
      </c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</row>
    <row r="1173" spans="1:16">
      <c r="A1173" s="62" t="s">
        <v>1239</v>
      </c>
      <c r="B1173" s="58" t="s">
        <v>1065</v>
      </c>
      <c r="C1173" s="59">
        <v>826.45</v>
      </c>
      <c r="D1173" s="80" t="s">
        <v>1232</v>
      </c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</row>
    <row r="1174" spans="1:16">
      <c r="A1174" s="62" t="s">
        <v>1240</v>
      </c>
      <c r="B1174" s="58" t="s">
        <v>1241</v>
      </c>
      <c r="C1174" s="59">
        <v>100</v>
      </c>
      <c r="D1174" s="80" t="s">
        <v>1232</v>
      </c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</row>
    <row r="1175" spans="1:16">
      <c r="A1175" s="62" t="s">
        <v>1242</v>
      </c>
      <c r="B1175" s="58" t="s">
        <v>1243</v>
      </c>
      <c r="C1175" s="59">
        <v>300</v>
      </c>
      <c r="D1175" s="80" t="s">
        <v>1232</v>
      </c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</row>
    <row r="1176" spans="1:16">
      <c r="A1176" s="62" t="s">
        <v>1240</v>
      </c>
      <c r="B1176" s="58" t="s">
        <v>896</v>
      </c>
      <c r="C1176" s="59">
        <v>796.6</v>
      </c>
      <c r="D1176" s="80" t="s">
        <v>1232</v>
      </c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</row>
    <row r="1177" spans="1:16">
      <c r="A1177" s="62" t="s">
        <v>1244</v>
      </c>
      <c r="B1177" s="58" t="s">
        <v>1245</v>
      </c>
      <c r="C1177" s="59">
        <v>500</v>
      </c>
      <c r="D1177" s="80" t="s">
        <v>1232</v>
      </c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</row>
    <row r="1178" spans="1:16">
      <c r="A1178" s="62" t="s">
        <v>1242</v>
      </c>
      <c r="B1178" s="58" t="s">
        <v>1214</v>
      </c>
      <c r="C1178" s="59">
        <v>128</v>
      </c>
      <c r="D1178" s="80" t="s">
        <v>1232</v>
      </c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</row>
    <row r="1179" spans="1:16">
      <c r="A1179" s="62" t="s">
        <v>1239</v>
      </c>
      <c r="B1179" s="58" t="s">
        <v>1065</v>
      </c>
      <c r="C1179" s="59">
        <v>200</v>
      </c>
      <c r="D1179" s="80" t="s">
        <v>1232</v>
      </c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</row>
    <row r="1180" spans="1:16">
      <c r="A1180" s="62" t="s">
        <v>1231</v>
      </c>
      <c r="B1180" s="58" t="s">
        <v>895</v>
      </c>
      <c r="C1180" s="59">
        <v>693.24</v>
      </c>
      <c r="D1180" s="80" t="s">
        <v>1232</v>
      </c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</row>
    <row r="1181" spans="1:16">
      <c r="A1181" s="62" t="s">
        <v>1231</v>
      </c>
      <c r="B1181" s="58" t="s">
        <v>1114</v>
      </c>
      <c r="C1181" s="59">
        <v>333.04</v>
      </c>
      <c r="D1181" s="80" t="s">
        <v>1232</v>
      </c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</row>
    <row r="1182" spans="1:16">
      <c r="A1182" s="62" t="s">
        <v>1231</v>
      </c>
      <c r="B1182" s="58" t="s">
        <v>895</v>
      </c>
      <c r="C1182" s="60">
        <v>1326.07</v>
      </c>
      <c r="D1182" s="80" t="s">
        <v>1232</v>
      </c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</row>
    <row r="1183" spans="1:16">
      <c r="A1183" s="62" t="s">
        <v>1246</v>
      </c>
      <c r="B1183" s="58" t="s">
        <v>1087</v>
      </c>
      <c r="C1183" s="59">
        <v>609</v>
      </c>
      <c r="D1183" s="80" t="s">
        <v>1232</v>
      </c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</row>
    <row r="1184" spans="1:16">
      <c r="A1184" s="62" t="s">
        <v>1248</v>
      </c>
      <c r="B1184" s="58" t="s">
        <v>1249</v>
      </c>
      <c r="C1184" s="60">
        <v>2492.6999999999998</v>
      </c>
      <c r="D1184" s="69" t="s">
        <v>1250</v>
      </c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</row>
    <row r="1185" spans="1:16">
      <c r="A1185" s="62" t="s">
        <v>1251</v>
      </c>
      <c r="B1185" s="58" t="s">
        <v>975</v>
      </c>
      <c r="C1185" s="60">
        <v>2423.66</v>
      </c>
      <c r="D1185" s="69" t="s">
        <v>1250</v>
      </c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</row>
    <row r="1186" spans="1:16">
      <c r="A1186" s="65" t="s">
        <v>1252</v>
      </c>
      <c r="B1186" s="66" t="s">
        <v>1253</v>
      </c>
      <c r="C1186" s="74">
        <v>2148.7600000000002</v>
      </c>
      <c r="D1186" s="81" t="s">
        <v>1250</v>
      </c>
      <c r="E1186" s="2"/>
      <c r="F1186" s="2"/>
      <c r="G1186" s="73" t="s">
        <v>243</v>
      </c>
      <c r="H1186" s="73" t="s">
        <v>243</v>
      </c>
      <c r="I1186" s="73" t="s">
        <v>243</v>
      </c>
      <c r="J1186" s="73" t="s">
        <v>243</v>
      </c>
      <c r="K1186" s="73" t="s">
        <v>243</v>
      </c>
      <c r="L1186" s="73" t="s">
        <v>243</v>
      </c>
      <c r="M1186" s="73" t="s">
        <v>243</v>
      </c>
      <c r="N1186" s="73" t="s">
        <v>243</v>
      </c>
      <c r="O1186" s="73" t="s">
        <v>243</v>
      </c>
      <c r="P1186" s="73" t="s">
        <v>243</v>
      </c>
    </row>
    <row r="1187" spans="1:16">
      <c r="A1187" s="62" t="s">
        <v>1254</v>
      </c>
      <c r="B1187" s="58" t="s">
        <v>1255</v>
      </c>
      <c r="C1187" s="60">
        <v>2044</v>
      </c>
      <c r="D1187" s="69" t="s">
        <v>1250</v>
      </c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</row>
    <row r="1188" spans="1:16">
      <c r="A1188" s="65" t="s">
        <v>1256</v>
      </c>
      <c r="B1188" s="66" t="s">
        <v>1257</v>
      </c>
      <c r="C1188" s="71">
        <v>605.79</v>
      </c>
      <c r="D1188" s="81" t="s">
        <v>1250</v>
      </c>
      <c r="E1188" s="2"/>
      <c r="F1188" s="2"/>
      <c r="G1188" s="73" t="s">
        <v>243</v>
      </c>
      <c r="H1188" s="73" t="s">
        <v>243</v>
      </c>
      <c r="I1188" s="73" t="s">
        <v>243</v>
      </c>
      <c r="J1188" s="73" t="s">
        <v>243</v>
      </c>
      <c r="K1188" s="73" t="s">
        <v>243</v>
      </c>
      <c r="L1188" s="73" t="s">
        <v>243</v>
      </c>
      <c r="M1188" s="73" t="s">
        <v>243</v>
      </c>
      <c r="N1188" s="73" t="s">
        <v>243</v>
      </c>
      <c r="O1188" s="73" t="s">
        <v>243</v>
      </c>
      <c r="P1188" s="73" t="s">
        <v>243</v>
      </c>
    </row>
    <row r="1189" spans="1:16">
      <c r="A1189" s="62" t="s">
        <v>1258</v>
      </c>
      <c r="B1189" s="58" t="s">
        <v>565</v>
      </c>
      <c r="C1189" s="59">
        <v>530.62</v>
      </c>
      <c r="D1189" s="69" t="s">
        <v>1250</v>
      </c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</row>
    <row r="1190" spans="1:16">
      <c r="A1190" s="65" t="s">
        <v>1154</v>
      </c>
      <c r="B1190" s="66" t="s">
        <v>1259</v>
      </c>
      <c r="C1190" s="71">
        <v>412.8</v>
      </c>
      <c r="D1190" s="81" t="s">
        <v>1250</v>
      </c>
      <c r="E1190" s="2"/>
      <c r="F1190" s="2"/>
      <c r="G1190" s="73" t="s">
        <v>243</v>
      </c>
      <c r="H1190" s="73" t="s">
        <v>243</v>
      </c>
      <c r="I1190" s="73" t="s">
        <v>243</v>
      </c>
      <c r="J1190" s="73" t="s">
        <v>243</v>
      </c>
      <c r="K1190" s="73" t="s">
        <v>243</v>
      </c>
      <c r="L1190" s="73" t="s">
        <v>243</v>
      </c>
      <c r="M1190" s="73" t="s">
        <v>243</v>
      </c>
      <c r="N1190" s="73" t="s">
        <v>243</v>
      </c>
      <c r="O1190" s="73" t="s">
        <v>243</v>
      </c>
      <c r="P1190" s="73" t="s">
        <v>243</v>
      </c>
    </row>
    <row r="1191" spans="1:16">
      <c r="A1191" s="65" t="s">
        <v>1231</v>
      </c>
      <c r="B1191" s="66" t="s">
        <v>1260</v>
      </c>
      <c r="C1191" s="71">
        <v>350</v>
      </c>
      <c r="D1191" s="81" t="s">
        <v>1250</v>
      </c>
      <c r="E1191" s="2"/>
      <c r="F1191" s="2"/>
      <c r="G1191" s="73" t="s">
        <v>243</v>
      </c>
      <c r="H1191" s="73" t="s">
        <v>243</v>
      </c>
      <c r="I1191" s="73" t="s">
        <v>243</v>
      </c>
      <c r="J1191" s="73" t="s">
        <v>243</v>
      </c>
      <c r="K1191" s="73" t="s">
        <v>243</v>
      </c>
      <c r="L1191" s="73" t="s">
        <v>243</v>
      </c>
      <c r="M1191" s="73" t="s">
        <v>243</v>
      </c>
      <c r="N1191" s="73" t="s">
        <v>243</v>
      </c>
      <c r="O1191" s="73" t="s">
        <v>243</v>
      </c>
      <c r="P1191" s="73" t="s">
        <v>243</v>
      </c>
    </row>
    <row r="1192" spans="1:16">
      <c r="A1192" s="62" t="s">
        <v>1261</v>
      </c>
      <c r="B1192" s="58" t="s">
        <v>1262</v>
      </c>
      <c r="C1192" s="59">
        <v>297.52</v>
      </c>
      <c r="D1192" s="69" t="s">
        <v>1250</v>
      </c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</row>
    <row r="1193" spans="1:16">
      <c r="A1193" s="62" t="s">
        <v>1191</v>
      </c>
      <c r="B1193" s="58" t="s">
        <v>1192</v>
      </c>
      <c r="C1193" s="59">
        <v>262.88</v>
      </c>
      <c r="D1193" s="69" t="s">
        <v>1250</v>
      </c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</row>
    <row r="1194" spans="1:16">
      <c r="A1194" s="62" t="s">
        <v>1263</v>
      </c>
      <c r="B1194" s="58" t="s">
        <v>1264</v>
      </c>
      <c r="C1194" s="59">
        <v>148.93</v>
      </c>
      <c r="D1194" s="69" t="s">
        <v>1250</v>
      </c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</row>
    <row r="1195" spans="1:16">
      <c r="A1195" s="62" t="s">
        <v>1265</v>
      </c>
      <c r="B1195" s="58" t="s">
        <v>1096</v>
      </c>
      <c r="C1195" s="59">
        <v>103.9</v>
      </c>
      <c r="D1195" s="69" t="s">
        <v>1250</v>
      </c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</row>
    <row r="1196" spans="1:16">
      <c r="A1196" s="62" t="s">
        <v>1247</v>
      </c>
      <c r="B1196" s="58" t="s">
        <v>1266</v>
      </c>
      <c r="C1196" s="59">
        <v>37.26</v>
      </c>
      <c r="D1196" s="69" t="s">
        <v>1250</v>
      </c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</row>
    <row r="1197" spans="1:16">
      <c r="A1197" s="62" t="s">
        <v>1154</v>
      </c>
      <c r="B1197" s="58" t="s">
        <v>1267</v>
      </c>
      <c r="C1197" s="60">
        <v>5687.98</v>
      </c>
      <c r="D1197" s="82" t="s">
        <v>1268</v>
      </c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</row>
    <row r="1198" spans="1:16">
      <c r="A1198" s="62" t="s">
        <v>1269</v>
      </c>
      <c r="B1198" s="58" t="s">
        <v>1164</v>
      </c>
      <c r="C1198" s="60">
        <v>5600.41</v>
      </c>
      <c r="D1198" s="82" t="s">
        <v>1268</v>
      </c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</row>
    <row r="1199" spans="1:16">
      <c r="A1199" s="62" t="s">
        <v>1270</v>
      </c>
      <c r="B1199" s="58" t="s">
        <v>1271</v>
      </c>
      <c r="C1199" s="60">
        <v>5529.13</v>
      </c>
      <c r="D1199" s="82" t="s">
        <v>1268</v>
      </c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</row>
    <row r="1200" spans="1:16">
      <c r="A1200" s="62" t="s">
        <v>1272</v>
      </c>
      <c r="B1200" s="58" t="s">
        <v>1273</v>
      </c>
      <c r="C1200" s="60">
        <v>5350.63</v>
      </c>
      <c r="D1200" s="82" t="s">
        <v>1268</v>
      </c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</row>
    <row r="1201" spans="1:16">
      <c r="A1201" s="62" t="s">
        <v>1274</v>
      </c>
      <c r="B1201" s="58" t="s">
        <v>965</v>
      </c>
      <c r="C1201" s="60">
        <v>5317.86</v>
      </c>
      <c r="D1201" s="82" t="s">
        <v>1268</v>
      </c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</row>
    <row r="1202" spans="1:16">
      <c r="A1202" s="62" t="s">
        <v>1275</v>
      </c>
      <c r="B1202" s="58" t="s">
        <v>1276</v>
      </c>
      <c r="C1202" s="60">
        <v>4879.5</v>
      </c>
      <c r="D1202" s="82" t="s">
        <v>1268</v>
      </c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</row>
    <row r="1203" spans="1:16">
      <c r="A1203" s="62" t="s">
        <v>1277</v>
      </c>
      <c r="B1203" s="58" t="s">
        <v>1278</v>
      </c>
      <c r="C1203" s="60">
        <v>4700</v>
      </c>
      <c r="D1203" s="82" t="s">
        <v>1268</v>
      </c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</row>
    <row r="1204" spans="1:16">
      <c r="A1204" s="62" t="s">
        <v>1279</v>
      </c>
      <c r="B1204" s="58" t="s">
        <v>1078</v>
      </c>
      <c r="C1204" s="60">
        <v>4555.37</v>
      </c>
      <c r="D1204" s="82" t="s">
        <v>1268</v>
      </c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</row>
    <row r="1205" spans="1:16">
      <c r="A1205" s="62" t="s">
        <v>1280</v>
      </c>
      <c r="B1205" s="58" t="s">
        <v>1281</v>
      </c>
      <c r="C1205" s="60">
        <v>4431.8500000000004</v>
      </c>
      <c r="D1205" s="82" t="s">
        <v>1268</v>
      </c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</row>
    <row r="1206" spans="1:16">
      <c r="A1206" s="62" t="s">
        <v>1282</v>
      </c>
      <c r="B1206" s="58" t="s">
        <v>1283</v>
      </c>
      <c r="C1206" s="60">
        <v>3676.31</v>
      </c>
      <c r="D1206" s="82" t="s">
        <v>1268</v>
      </c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</row>
    <row r="1207" spans="1:16">
      <c r="A1207" s="62" t="s">
        <v>1151</v>
      </c>
      <c r="B1207" s="58" t="s">
        <v>1284</v>
      </c>
      <c r="C1207" s="60">
        <v>3643.69</v>
      </c>
      <c r="D1207" s="82" t="s">
        <v>1268</v>
      </c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</row>
    <row r="1208" spans="1:16">
      <c r="A1208" s="62" t="s">
        <v>1269</v>
      </c>
      <c r="B1208" s="58" t="s">
        <v>38</v>
      </c>
      <c r="C1208" s="60">
        <v>3391.42</v>
      </c>
      <c r="D1208" s="82" t="s">
        <v>1268</v>
      </c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</row>
    <row r="1209" spans="1:16">
      <c r="A1209" s="62" t="s">
        <v>1285</v>
      </c>
      <c r="B1209" s="58" t="s">
        <v>1286</v>
      </c>
      <c r="C1209" s="60">
        <v>3197.52</v>
      </c>
      <c r="D1209" s="82" t="s">
        <v>1268</v>
      </c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</row>
    <row r="1210" spans="1:16">
      <c r="A1210" s="62" t="s">
        <v>1287</v>
      </c>
      <c r="B1210" s="58" t="s">
        <v>1288</v>
      </c>
      <c r="C1210" s="60">
        <v>3182.4</v>
      </c>
      <c r="D1210" s="82" t="s">
        <v>1268</v>
      </c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</row>
    <row r="1211" spans="1:16">
      <c r="A1211" s="62" t="s">
        <v>1289</v>
      </c>
      <c r="B1211" s="58" t="s">
        <v>1290</v>
      </c>
      <c r="C1211" s="60">
        <v>3173.48</v>
      </c>
      <c r="D1211" s="82" t="s">
        <v>1268</v>
      </c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</row>
    <row r="1212" spans="1:16">
      <c r="A1212" s="62" t="s">
        <v>1291</v>
      </c>
      <c r="B1212" s="58" t="s">
        <v>1292</v>
      </c>
      <c r="C1212" s="60">
        <v>3153.72</v>
      </c>
      <c r="D1212" s="82" t="s">
        <v>1268</v>
      </c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</row>
    <row r="1213" spans="1:16">
      <c r="A1213" s="62" t="s">
        <v>1275</v>
      </c>
      <c r="B1213" s="58" t="s">
        <v>1293</v>
      </c>
      <c r="C1213" s="60">
        <v>3086</v>
      </c>
      <c r="D1213" s="82" t="s">
        <v>1268</v>
      </c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</row>
    <row r="1214" spans="1:16">
      <c r="A1214" s="62" t="s">
        <v>1294</v>
      </c>
      <c r="B1214" s="58" t="s">
        <v>1295</v>
      </c>
      <c r="C1214" s="60">
        <v>2941.72</v>
      </c>
      <c r="D1214" s="82" t="s">
        <v>1268</v>
      </c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</row>
    <row r="1215" spans="1:16">
      <c r="A1215" s="62" t="s">
        <v>1269</v>
      </c>
      <c r="B1215" s="58" t="s">
        <v>1296</v>
      </c>
      <c r="C1215" s="60">
        <v>2895.5</v>
      </c>
      <c r="D1215" s="82" t="s">
        <v>1268</v>
      </c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</row>
    <row r="1216" spans="1:16">
      <c r="A1216" s="62" t="s">
        <v>1297</v>
      </c>
      <c r="B1216" s="58" t="s">
        <v>1298</v>
      </c>
      <c r="C1216" s="60">
        <v>2867.98</v>
      </c>
      <c r="D1216" s="82" t="s">
        <v>1268</v>
      </c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</row>
    <row r="1217" spans="1:16">
      <c r="A1217" s="62" t="s">
        <v>1299</v>
      </c>
      <c r="B1217" s="58" t="s">
        <v>1300</v>
      </c>
      <c r="C1217" s="60">
        <v>2450</v>
      </c>
      <c r="D1217" s="82" t="s">
        <v>1268</v>
      </c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</row>
    <row r="1218" spans="1:16">
      <c r="A1218" s="62" t="s">
        <v>1301</v>
      </c>
      <c r="B1218" s="58" t="s">
        <v>1302</v>
      </c>
      <c r="C1218" s="60">
        <v>2327</v>
      </c>
      <c r="D1218" s="82" t="s">
        <v>1268</v>
      </c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</row>
    <row r="1219" spans="1:16">
      <c r="A1219" s="62" t="s">
        <v>1303</v>
      </c>
      <c r="B1219" s="58" t="s">
        <v>1304</v>
      </c>
      <c r="C1219" s="60">
        <v>2284.21</v>
      </c>
      <c r="D1219" s="82" t="s">
        <v>1268</v>
      </c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</row>
    <row r="1220" spans="1:16">
      <c r="A1220" s="62" t="s">
        <v>1299</v>
      </c>
      <c r="B1220" s="58" t="s">
        <v>1305</v>
      </c>
      <c r="C1220" s="60">
        <v>2110</v>
      </c>
      <c r="D1220" s="82" t="s">
        <v>1268</v>
      </c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</row>
    <row r="1221" spans="1:16">
      <c r="A1221" s="62" t="s">
        <v>1306</v>
      </c>
      <c r="B1221" s="58" t="s">
        <v>1307</v>
      </c>
      <c r="C1221" s="60">
        <v>1993.92</v>
      </c>
      <c r="D1221" s="82" t="s">
        <v>1268</v>
      </c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</row>
    <row r="1222" spans="1:16">
      <c r="A1222" s="62" t="s">
        <v>1308</v>
      </c>
      <c r="B1222" s="58" t="s">
        <v>1309</v>
      </c>
      <c r="C1222" s="60">
        <v>1867.23</v>
      </c>
      <c r="D1222" s="82" t="s">
        <v>1268</v>
      </c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</row>
    <row r="1223" spans="1:16">
      <c r="A1223" s="62" t="s">
        <v>1231</v>
      </c>
      <c r="B1223" s="58" t="s">
        <v>967</v>
      </c>
      <c r="C1223" s="60">
        <v>1854.13</v>
      </c>
      <c r="D1223" s="82" t="s">
        <v>1268</v>
      </c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</row>
    <row r="1224" spans="1:16">
      <c r="A1224" s="62" t="s">
        <v>1310</v>
      </c>
      <c r="B1224" s="58" t="s">
        <v>1311</v>
      </c>
      <c r="C1224" s="60">
        <v>1791.32</v>
      </c>
      <c r="D1224" s="82" t="s">
        <v>1268</v>
      </c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</row>
    <row r="1225" spans="1:16">
      <c r="A1225" s="62" t="s">
        <v>1312</v>
      </c>
      <c r="B1225" s="58" t="s">
        <v>1313</v>
      </c>
      <c r="C1225" s="60">
        <v>1733.66</v>
      </c>
      <c r="D1225" s="82" t="s">
        <v>1268</v>
      </c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</row>
    <row r="1226" spans="1:16">
      <c r="A1226" s="62" t="s">
        <v>1314</v>
      </c>
      <c r="B1226" s="58" t="s">
        <v>1315</v>
      </c>
      <c r="C1226" s="60">
        <v>1690.43</v>
      </c>
      <c r="D1226" s="82" t="s">
        <v>1268</v>
      </c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</row>
    <row r="1227" spans="1:16">
      <c r="A1227" s="62" t="s">
        <v>1316</v>
      </c>
      <c r="B1227" s="58" t="s">
        <v>1317</v>
      </c>
      <c r="C1227" s="60">
        <v>1655.7</v>
      </c>
      <c r="D1227" s="82" t="s">
        <v>1268</v>
      </c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</row>
    <row r="1228" spans="1:16">
      <c r="A1228" s="62" t="s">
        <v>1318</v>
      </c>
      <c r="B1228" s="58" t="s">
        <v>1068</v>
      </c>
      <c r="C1228" s="60">
        <v>1645.31</v>
      </c>
      <c r="D1228" s="82" t="s">
        <v>1268</v>
      </c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</row>
    <row r="1229" spans="1:16">
      <c r="A1229" s="62" t="s">
        <v>1297</v>
      </c>
      <c r="B1229" s="58" t="s">
        <v>1319</v>
      </c>
      <c r="C1229" s="60">
        <v>1534.03</v>
      </c>
      <c r="D1229" s="82" t="s">
        <v>1268</v>
      </c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</row>
    <row r="1230" spans="1:16">
      <c r="A1230" s="62" t="s">
        <v>1320</v>
      </c>
      <c r="B1230" s="58" t="s">
        <v>1321</v>
      </c>
      <c r="C1230" s="60">
        <v>1516.61</v>
      </c>
      <c r="D1230" s="82" t="s">
        <v>1268</v>
      </c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</row>
    <row r="1231" spans="1:16">
      <c r="A1231" s="62" t="s">
        <v>1322</v>
      </c>
      <c r="B1231" s="58" t="s">
        <v>1323</v>
      </c>
      <c r="C1231" s="60">
        <v>1466.47</v>
      </c>
      <c r="D1231" s="82" t="s">
        <v>1268</v>
      </c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</row>
    <row r="1232" spans="1:16">
      <c r="A1232" s="62" t="s">
        <v>1324</v>
      </c>
      <c r="B1232" s="58" t="s">
        <v>1325</v>
      </c>
      <c r="C1232" s="60">
        <v>1440.71</v>
      </c>
      <c r="D1232" s="82" t="s">
        <v>1268</v>
      </c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</row>
    <row r="1233" spans="1:16">
      <c r="A1233" s="62" t="s">
        <v>1269</v>
      </c>
      <c r="B1233" s="58" t="s">
        <v>1326</v>
      </c>
      <c r="C1233" s="60">
        <v>1410.72</v>
      </c>
      <c r="D1233" s="82" t="s">
        <v>1268</v>
      </c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</row>
    <row r="1234" spans="1:16">
      <c r="A1234" s="62" t="s">
        <v>1327</v>
      </c>
      <c r="B1234" s="58" t="s">
        <v>1328</v>
      </c>
      <c r="C1234" s="60">
        <v>1395</v>
      </c>
      <c r="D1234" s="82" t="s">
        <v>1268</v>
      </c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</row>
    <row r="1235" spans="1:16">
      <c r="A1235" s="62" t="s">
        <v>1141</v>
      </c>
      <c r="B1235" s="58" t="s">
        <v>1329</v>
      </c>
      <c r="C1235" s="60">
        <v>1323.44</v>
      </c>
      <c r="D1235" s="82" t="s">
        <v>1268</v>
      </c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</row>
    <row r="1236" spans="1:16">
      <c r="A1236" s="83" t="s">
        <v>1330</v>
      </c>
      <c r="B1236" s="58" t="s">
        <v>1331</v>
      </c>
      <c r="C1236" s="60">
        <v>1164.3399999999999</v>
      </c>
      <c r="D1236" s="82" t="s">
        <v>1268</v>
      </c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</row>
    <row r="1237" spans="1:16">
      <c r="A1237" s="57" t="s">
        <v>1332</v>
      </c>
      <c r="B1237" s="58" t="s">
        <v>1333</v>
      </c>
      <c r="C1237" s="60">
        <v>1164.1199999999999</v>
      </c>
      <c r="D1237" s="82" t="s">
        <v>1268</v>
      </c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</row>
    <row r="1238" spans="1:16">
      <c r="A1238" s="62" t="s">
        <v>1334</v>
      </c>
      <c r="B1238" s="58" t="s">
        <v>1335</v>
      </c>
      <c r="C1238" s="60">
        <v>1074.54</v>
      </c>
      <c r="D1238" s="82" t="s">
        <v>1268</v>
      </c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</row>
    <row r="1239" spans="1:16">
      <c r="A1239" s="62" t="s">
        <v>1336</v>
      </c>
      <c r="B1239" s="58" t="s">
        <v>1337</v>
      </c>
      <c r="C1239" s="60">
        <v>1059.6600000000001</v>
      </c>
      <c r="D1239" s="82" t="s">
        <v>1268</v>
      </c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</row>
    <row r="1240" spans="1:16">
      <c r="A1240" s="62" t="s">
        <v>1338</v>
      </c>
      <c r="B1240" s="58" t="s">
        <v>1339</v>
      </c>
      <c r="C1240" s="60">
        <v>1059.42</v>
      </c>
      <c r="D1240" s="82" t="s">
        <v>1268</v>
      </c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</row>
    <row r="1241" spans="1:16">
      <c r="A1241" s="62" t="s">
        <v>1340</v>
      </c>
      <c r="B1241" s="58" t="s">
        <v>1341</v>
      </c>
      <c r="C1241" s="60">
        <v>1045.93</v>
      </c>
      <c r="D1241" s="82" t="s">
        <v>1268</v>
      </c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</row>
    <row r="1242" spans="1:16">
      <c r="A1242" s="62" t="s">
        <v>1095</v>
      </c>
      <c r="B1242" s="58" t="s">
        <v>1342</v>
      </c>
      <c r="C1242" s="60">
        <v>1038.0999999999999</v>
      </c>
      <c r="D1242" s="82" t="s">
        <v>1268</v>
      </c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</row>
    <row r="1243" spans="1:16">
      <c r="A1243" s="62" t="s">
        <v>1343</v>
      </c>
      <c r="B1243" s="58" t="s">
        <v>1344</v>
      </c>
      <c r="C1243" s="60">
        <v>1021.5</v>
      </c>
      <c r="D1243" s="82" t="s">
        <v>1268</v>
      </c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</row>
    <row r="1244" spans="1:16">
      <c r="A1244" s="62" t="s">
        <v>1345</v>
      </c>
      <c r="B1244" s="58" t="s">
        <v>894</v>
      </c>
      <c r="C1244" s="59">
        <v>896</v>
      </c>
      <c r="D1244" s="82" t="s">
        <v>1268</v>
      </c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</row>
    <row r="1245" spans="1:16">
      <c r="A1245" s="62" t="s">
        <v>1346</v>
      </c>
      <c r="B1245" s="58" t="s">
        <v>1347</v>
      </c>
      <c r="C1245" s="59">
        <v>855.09</v>
      </c>
      <c r="D1245" s="82" t="s">
        <v>1268</v>
      </c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</row>
    <row r="1246" spans="1:16">
      <c r="A1246" s="62" t="s">
        <v>1348</v>
      </c>
      <c r="B1246" s="58" t="s">
        <v>1349</v>
      </c>
      <c r="C1246" s="59">
        <v>828.26</v>
      </c>
      <c r="D1246" s="82" t="s">
        <v>1268</v>
      </c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</row>
    <row r="1247" spans="1:16">
      <c r="A1247" s="62" t="s">
        <v>1350</v>
      </c>
      <c r="B1247" s="58" t="s">
        <v>1351</v>
      </c>
      <c r="C1247" s="59">
        <v>775.02</v>
      </c>
      <c r="D1247" s="82" t="s">
        <v>1268</v>
      </c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</row>
    <row r="1248" spans="1:16">
      <c r="A1248" s="62" t="s">
        <v>1352</v>
      </c>
      <c r="B1248" s="58" t="s">
        <v>1353</v>
      </c>
      <c r="C1248" s="59">
        <v>762.15</v>
      </c>
      <c r="D1248" s="82" t="s">
        <v>1268</v>
      </c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</row>
    <row r="1249" spans="1:16">
      <c r="A1249" s="62" t="s">
        <v>1354</v>
      </c>
      <c r="B1249" s="58" t="s">
        <v>1355</v>
      </c>
      <c r="C1249" s="59">
        <v>734.4</v>
      </c>
      <c r="D1249" s="82" t="s">
        <v>1268</v>
      </c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</row>
    <row r="1250" spans="1:16">
      <c r="A1250" s="62" t="s">
        <v>1254</v>
      </c>
      <c r="B1250" s="58" t="s">
        <v>1356</v>
      </c>
      <c r="C1250" s="59">
        <v>729.3</v>
      </c>
      <c r="D1250" s="82" t="s">
        <v>1268</v>
      </c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</row>
    <row r="1251" spans="1:16">
      <c r="A1251" s="62" t="s">
        <v>1357</v>
      </c>
      <c r="B1251" s="58" t="s">
        <v>688</v>
      </c>
      <c r="C1251" s="59">
        <v>708.51</v>
      </c>
      <c r="D1251" s="82" t="s">
        <v>1268</v>
      </c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</row>
    <row r="1252" spans="1:16">
      <c r="A1252" s="62" t="s">
        <v>1358</v>
      </c>
      <c r="B1252" s="58" t="s">
        <v>1359</v>
      </c>
      <c r="C1252" s="59">
        <v>693.88</v>
      </c>
      <c r="D1252" s="82" t="s">
        <v>1268</v>
      </c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</row>
    <row r="1253" spans="1:16">
      <c r="A1253" s="62" t="s">
        <v>1360</v>
      </c>
      <c r="B1253" s="58" t="s">
        <v>1361</v>
      </c>
      <c r="C1253" s="59">
        <v>671.67</v>
      </c>
      <c r="D1253" s="82" t="s">
        <v>1268</v>
      </c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</row>
    <row r="1254" spans="1:16">
      <c r="A1254" s="62" t="s">
        <v>1360</v>
      </c>
      <c r="B1254" s="58" t="s">
        <v>1362</v>
      </c>
      <c r="C1254" s="59">
        <v>658.99</v>
      </c>
      <c r="D1254" s="82" t="s">
        <v>1268</v>
      </c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</row>
    <row r="1255" spans="1:16">
      <c r="A1255" s="62" t="s">
        <v>1363</v>
      </c>
      <c r="B1255" s="58" t="s">
        <v>1364</v>
      </c>
      <c r="C1255" s="59">
        <v>599.51</v>
      </c>
      <c r="D1255" s="82" t="s">
        <v>1268</v>
      </c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</row>
    <row r="1256" spans="1:16">
      <c r="A1256" s="62" t="s">
        <v>1365</v>
      </c>
      <c r="B1256" s="58" t="s">
        <v>1366</v>
      </c>
      <c r="C1256" s="59">
        <v>510.1</v>
      </c>
      <c r="D1256" s="82" t="s">
        <v>1268</v>
      </c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</row>
    <row r="1257" spans="1:16">
      <c r="A1257" s="62" t="s">
        <v>1367</v>
      </c>
      <c r="B1257" s="58" t="s">
        <v>1368</v>
      </c>
      <c r="C1257" s="59">
        <v>487.15</v>
      </c>
      <c r="D1257" s="82" t="s">
        <v>1268</v>
      </c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</row>
    <row r="1258" spans="1:16">
      <c r="A1258" s="62" t="s">
        <v>1369</v>
      </c>
      <c r="B1258" s="58" t="s">
        <v>1370</v>
      </c>
      <c r="C1258" s="59">
        <v>442.46</v>
      </c>
      <c r="D1258" s="82" t="s">
        <v>1268</v>
      </c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</row>
    <row r="1259" spans="1:16">
      <c r="A1259" s="62" t="s">
        <v>1369</v>
      </c>
      <c r="B1259" s="58" t="s">
        <v>1371</v>
      </c>
      <c r="C1259" s="59">
        <v>415.66</v>
      </c>
      <c r="D1259" s="82" t="s">
        <v>1268</v>
      </c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</row>
    <row r="1260" spans="1:16">
      <c r="A1260" s="62" t="s">
        <v>1372</v>
      </c>
      <c r="B1260" s="58" t="s">
        <v>1373</v>
      </c>
      <c r="C1260" s="59">
        <v>410</v>
      </c>
      <c r="D1260" s="82" t="s">
        <v>1268</v>
      </c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</row>
    <row r="1261" spans="1:16">
      <c r="A1261" s="62" t="s">
        <v>1154</v>
      </c>
      <c r="B1261" s="58" t="s">
        <v>1374</v>
      </c>
      <c r="C1261" s="59">
        <v>405</v>
      </c>
      <c r="D1261" s="82" t="s">
        <v>1268</v>
      </c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</row>
    <row r="1262" spans="1:16">
      <c r="A1262" s="62" t="s">
        <v>1154</v>
      </c>
      <c r="B1262" s="58" t="s">
        <v>1375</v>
      </c>
      <c r="C1262" s="59">
        <v>376.21</v>
      </c>
      <c r="D1262" s="82" t="s">
        <v>1268</v>
      </c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</row>
    <row r="1263" spans="1:16">
      <c r="A1263" s="62" t="s">
        <v>1376</v>
      </c>
      <c r="B1263" s="58" t="s">
        <v>1377</v>
      </c>
      <c r="C1263" s="59">
        <v>347.31</v>
      </c>
      <c r="D1263" s="82" t="s">
        <v>1268</v>
      </c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</row>
    <row r="1264" spans="1:16">
      <c r="A1264" s="62" t="s">
        <v>1378</v>
      </c>
      <c r="B1264" s="58" t="s">
        <v>1379</v>
      </c>
      <c r="C1264" s="59">
        <v>328.51</v>
      </c>
      <c r="D1264" s="82" t="s">
        <v>1268</v>
      </c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</row>
    <row r="1265" spans="1:16">
      <c r="A1265" s="62" t="s">
        <v>1380</v>
      </c>
      <c r="B1265" s="58" t="s">
        <v>1381</v>
      </c>
      <c r="C1265" s="59">
        <v>300.51</v>
      </c>
      <c r="D1265" s="82" t="s">
        <v>1268</v>
      </c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</row>
    <row r="1266" spans="1:16">
      <c r="A1266" s="62" t="s">
        <v>1369</v>
      </c>
      <c r="B1266" s="58" t="s">
        <v>1382</v>
      </c>
      <c r="C1266" s="59">
        <v>296.8</v>
      </c>
      <c r="D1266" s="82" t="s">
        <v>1268</v>
      </c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</row>
    <row r="1267" spans="1:16">
      <c r="A1267" s="62" t="s">
        <v>1383</v>
      </c>
      <c r="B1267" s="58" t="s">
        <v>1384</v>
      </c>
      <c r="C1267" s="59">
        <v>230</v>
      </c>
      <c r="D1267" s="82" t="s">
        <v>1268</v>
      </c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</row>
    <row r="1268" spans="1:16">
      <c r="A1268" s="62" t="s">
        <v>1385</v>
      </c>
      <c r="B1268" s="58" t="s">
        <v>1386</v>
      </c>
      <c r="C1268" s="59">
        <v>216</v>
      </c>
      <c r="D1268" s="82" t="s">
        <v>1268</v>
      </c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</row>
    <row r="1269" spans="1:16">
      <c r="A1269" s="62" t="s">
        <v>1387</v>
      </c>
      <c r="B1269" s="58" t="s">
        <v>1388</v>
      </c>
      <c r="C1269" s="59">
        <v>210</v>
      </c>
      <c r="D1269" s="82" t="s">
        <v>1268</v>
      </c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</row>
    <row r="1270" spans="1:16">
      <c r="A1270" s="62" t="s">
        <v>1389</v>
      </c>
      <c r="B1270" s="58" t="s">
        <v>1390</v>
      </c>
      <c r="C1270" s="59">
        <v>196.49</v>
      </c>
      <c r="D1270" s="82" t="s">
        <v>1268</v>
      </c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</row>
    <row r="1271" spans="1:16">
      <c r="A1271" s="62" t="s">
        <v>1391</v>
      </c>
      <c r="B1271" s="58" t="s">
        <v>1392</v>
      </c>
      <c r="C1271" s="59">
        <v>170.13</v>
      </c>
      <c r="D1271" s="82" t="s">
        <v>1268</v>
      </c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</row>
    <row r="1272" spans="1:16">
      <c r="A1272" s="62" t="s">
        <v>1330</v>
      </c>
      <c r="B1272" s="58" t="s">
        <v>1393</v>
      </c>
      <c r="C1272" s="59">
        <v>170</v>
      </c>
      <c r="D1272" s="82" t="s">
        <v>1268</v>
      </c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</row>
    <row r="1273" spans="1:16">
      <c r="A1273" s="62" t="s">
        <v>1394</v>
      </c>
      <c r="B1273" s="58" t="s">
        <v>1395</v>
      </c>
      <c r="C1273" s="59">
        <v>164</v>
      </c>
      <c r="D1273" s="82" t="s">
        <v>1268</v>
      </c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</row>
    <row r="1274" spans="1:16">
      <c r="A1274" s="62" t="s">
        <v>1396</v>
      </c>
      <c r="B1274" s="58" t="s">
        <v>895</v>
      </c>
      <c r="C1274" s="59">
        <v>156.80000000000001</v>
      </c>
      <c r="D1274" s="82" t="s">
        <v>1268</v>
      </c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</row>
    <row r="1275" spans="1:16">
      <c r="A1275" s="62" t="s">
        <v>1369</v>
      </c>
      <c r="B1275" s="58" t="s">
        <v>1397</v>
      </c>
      <c r="C1275" s="59">
        <v>152.84</v>
      </c>
      <c r="D1275" s="82" t="s">
        <v>1268</v>
      </c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</row>
    <row r="1276" spans="1:16">
      <c r="A1276" s="62" t="s">
        <v>1398</v>
      </c>
      <c r="B1276" s="58" t="s">
        <v>1399</v>
      </c>
      <c r="C1276" s="59">
        <v>147.93</v>
      </c>
      <c r="D1276" s="82" t="s">
        <v>1268</v>
      </c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</row>
    <row r="1277" spans="1:16">
      <c r="A1277" s="62" t="s">
        <v>1095</v>
      </c>
      <c r="B1277" s="58" t="s">
        <v>1400</v>
      </c>
      <c r="C1277" s="59">
        <v>129.69999999999999</v>
      </c>
      <c r="D1277" s="82" t="s">
        <v>1268</v>
      </c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</row>
    <row r="1278" spans="1:16">
      <c r="A1278" s="62" t="s">
        <v>1369</v>
      </c>
      <c r="B1278" s="58" t="s">
        <v>1401</v>
      </c>
      <c r="C1278" s="59">
        <v>123.97</v>
      </c>
      <c r="D1278" s="82" t="s">
        <v>1268</v>
      </c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</row>
    <row r="1279" spans="1:16">
      <c r="A1279" s="62" t="s">
        <v>1402</v>
      </c>
      <c r="B1279" s="58" t="s">
        <v>1403</v>
      </c>
      <c r="C1279" s="59">
        <v>103.31</v>
      </c>
      <c r="D1279" s="82" t="s">
        <v>1268</v>
      </c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</row>
    <row r="1280" spans="1:16">
      <c r="A1280" s="62" t="s">
        <v>1369</v>
      </c>
      <c r="B1280" s="58" t="s">
        <v>1404</v>
      </c>
      <c r="C1280" s="59">
        <v>78.510000000000005</v>
      </c>
      <c r="D1280" s="82" t="s">
        <v>1268</v>
      </c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</row>
    <row r="1281" spans="1:16">
      <c r="A1281" s="62" t="s">
        <v>1343</v>
      </c>
      <c r="B1281" s="58" t="s">
        <v>1405</v>
      </c>
      <c r="C1281" s="59">
        <v>53.61</v>
      </c>
      <c r="D1281" s="82" t="s">
        <v>1268</v>
      </c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</row>
    <row r="1282" spans="1:16">
      <c r="A1282" s="62" t="s">
        <v>1369</v>
      </c>
      <c r="B1282" s="58" t="s">
        <v>1406</v>
      </c>
      <c r="C1282" s="59">
        <v>41.81</v>
      </c>
      <c r="D1282" s="82" t="s">
        <v>1268</v>
      </c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</row>
    <row r="1283" spans="1:16">
      <c r="A1283" s="62" t="s">
        <v>1231</v>
      </c>
      <c r="B1283" s="58" t="s">
        <v>1407</v>
      </c>
      <c r="C1283" s="59">
        <v>37.19</v>
      </c>
      <c r="D1283" s="82" t="s">
        <v>1268</v>
      </c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</row>
    <row r="1284" spans="1:16">
      <c r="A1284" s="62" t="s">
        <v>1231</v>
      </c>
      <c r="B1284" s="58" t="s">
        <v>1408</v>
      </c>
      <c r="C1284" s="59">
        <v>28.93</v>
      </c>
      <c r="D1284" s="82" t="s">
        <v>1268</v>
      </c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</row>
    <row r="1285" spans="1:16">
      <c r="A1285" s="62" t="s">
        <v>1409</v>
      </c>
      <c r="B1285" s="58" t="s">
        <v>1410</v>
      </c>
      <c r="C1285" s="59">
        <v>16.559999999999999</v>
      </c>
      <c r="D1285" s="82" t="s">
        <v>1268</v>
      </c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</row>
    <row r="1286" spans="1:16">
      <c r="A1286" s="62" t="s">
        <v>1411</v>
      </c>
      <c r="B1286" s="58" t="s">
        <v>1412</v>
      </c>
      <c r="C1286" s="59">
        <v>11.57</v>
      </c>
      <c r="D1286" s="82" t="s">
        <v>1268</v>
      </c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</row>
    <row r="1287" spans="1:16">
      <c r="A1287" s="62" t="s">
        <v>1223</v>
      </c>
      <c r="B1287" s="58" t="s">
        <v>1413</v>
      </c>
      <c r="C1287" s="59">
        <v>7.19</v>
      </c>
      <c r="D1287" s="82" t="s">
        <v>1268</v>
      </c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</row>
    <row r="1289" spans="1:16">
      <c r="A1289" s="54" t="s">
        <v>0</v>
      </c>
      <c r="B1289" s="54" t="s">
        <v>1</v>
      </c>
      <c r="C1289" s="54" t="s">
        <v>2</v>
      </c>
    </row>
    <row r="1290" spans="1:16">
      <c r="A1290" s="57" t="s">
        <v>1414</v>
      </c>
      <c r="B1290" s="87" t="s">
        <v>1415</v>
      </c>
      <c r="C1290" s="87" t="s">
        <v>1416</v>
      </c>
    </row>
    <row r="1291" spans="1:16">
      <c r="A1291" s="62" t="s">
        <v>1417</v>
      </c>
      <c r="B1291" s="58" t="s">
        <v>1418</v>
      </c>
      <c r="C1291" s="88">
        <v>55</v>
      </c>
    </row>
    <row r="1292" spans="1:16">
      <c r="A1292" s="62" t="s">
        <v>1419</v>
      </c>
      <c r="B1292" s="58" t="s">
        <v>1420</v>
      </c>
      <c r="C1292" s="58" t="s">
        <v>1421</v>
      </c>
    </row>
    <row r="1293" spans="1:16">
      <c r="A1293" s="62" t="s">
        <v>1422</v>
      </c>
      <c r="B1293" s="58" t="s">
        <v>1423</v>
      </c>
      <c r="C1293" s="58" t="s">
        <v>1424</v>
      </c>
    </row>
    <row r="1294" spans="1:16">
      <c r="A1294" s="62" t="s">
        <v>1425</v>
      </c>
      <c r="B1294" s="58" t="s">
        <v>1423</v>
      </c>
      <c r="C1294" s="58" t="s">
        <v>1426</v>
      </c>
    </row>
    <row r="1295" spans="1:16">
      <c r="A1295" s="62" t="s">
        <v>1427</v>
      </c>
      <c r="B1295" s="58" t="s">
        <v>1428</v>
      </c>
      <c r="C1295" s="58" t="s">
        <v>1429</v>
      </c>
    </row>
    <row r="1296" spans="1:16">
      <c r="A1296" s="62" t="s">
        <v>1430</v>
      </c>
      <c r="B1296" s="58" t="s">
        <v>1431</v>
      </c>
      <c r="C1296" s="58" t="s">
        <v>1432</v>
      </c>
    </row>
    <row r="1297" spans="1:16">
      <c r="A1297" s="62" t="s">
        <v>1433</v>
      </c>
      <c r="B1297" s="58" t="s">
        <v>1434</v>
      </c>
      <c r="C1297" s="88">
        <v>153</v>
      </c>
    </row>
    <row r="1298" spans="1:16">
      <c r="A1298" s="62" t="s">
        <v>1435</v>
      </c>
      <c r="B1298" s="58" t="s">
        <v>1436</v>
      </c>
      <c r="C1298" s="88">
        <v>850</v>
      </c>
    </row>
    <row r="1299" spans="1:16">
      <c r="A1299" s="62" t="s">
        <v>1437</v>
      </c>
      <c r="B1299" s="58" t="s">
        <v>1438</v>
      </c>
      <c r="C1299" s="58" t="s">
        <v>1439</v>
      </c>
    </row>
    <row r="1300" spans="1:16">
      <c r="A1300" s="62" t="s">
        <v>1440</v>
      </c>
      <c r="B1300" s="58" t="s">
        <v>1420</v>
      </c>
      <c r="C1300" s="58" t="s">
        <v>1441</v>
      </c>
    </row>
    <row r="1301" spans="1:16">
      <c r="A1301" s="62" t="s">
        <v>1442</v>
      </c>
      <c r="B1301" s="58" t="s">
        <v>1443</v>
      </c>
      <c r="C1301" s="58" t="s">
        <v>1444</v>
      </c>
    </row>
    <row r="1302" spans="1:16">
      <c r="A1302" s="62" t="s">
        <v>1445</v>
      </c>
      <c r="B1302" s="58" t="s">
        <v>1446</v>
      </c>
      <c r="C1302" s="88">
        <v>68.48</v>
      </c>
    </row>
    <row r="1304" spans="1:16">
      <c r="A1304" s="92" t="s">
        <v>0</v>
      </c>
      <c r="B1304" s="93" t="s">
        <v>1</v>
      </c>
      <c r="C1304" s="94" t="s">
        <v>2</v>
      </c>
      <c r="D1304" s="94" t="s">
        <v>871</v>
      </c>
      <c r="E1304" s="92"/>
      <c r="F1304" s="92"/>
      <c r="G1304" s="92"/>
      <c r="H1304" s="92"/>
      <c r="I1304" s="92"/>
      <c r="J1304" s="92"/>
      <c r="K1304" s="92"/>
      <c r="L1304" s="92"/>
      <c r="M1304" s="92"/>
      <c r="N1304" s="92"/>
      <c r="O1304" s="92"/>
      <c r="P1304" s="92"/>
    </row>
    <row r="1305" spans="1:16">
      <c r="A1305" s="95" t="s">
        <v>476</v>
      </c>
      <c r="B1305" s="96" t="s">
        <v>872</v>
      </c>
      <c r="C1305" s="98">
        <v>3750</v>
      </c>
      <c r="D1305" s="99" t="s">
        <v>873</v>
      </c>
      <c r="E1305" s="100"/>
      <c r="F1305" s="100"/>
      <c r="G1305" s="100"/>
      <c r="H1305" s="100"/>
      <c r="I1305" s="100"/>
      <c r="J1305" s="100"/>
      <c r="K1305" s="100"/>
      <c r="L1305" s="100"/>
      <c r="M1305" s="100"/>
      <c r="N1305" s="100"/>
      <c r="O1305" s="100"/>
      <c r="P1305" s="100"/>
    </row>
    <row r="1306" spans="1:16">
      <c r="A1306" s="101" t="s">
        <v>478</v>
      </c>
      <c r="B1306" s="96" t="s">
        <v>874</v>
      </c>
      <c r="C1306" s="98">
        <v>6375</v>
      </c>
      <c r="D1306" s="99" t="s">
        <v>873</v>
      </c>
      <c r="E1306" s="100"/>
      <c r="F1306" s="100"/>
      <c r="G1306" s="100"/>
      <c r="H1306" s="100"/>
      <c r="I1306" s="100"/>
      <c r="J1306" s="100"/>
      <c r="K1306" s="100"/>
      <c r="L1306" s="100"/>
      <c r="M1306" s="100"/>
      <c r="N1306" s="100"/>
      <c r="O1306" s="100"/>
      <c r="P1306" s="100"/>
    </row>
    <row r="1307" spans="1:16">
      <c r="A1307" s="101" t="s">
        <v>480</v>
      </c>
      <c r="B1307" s="96" t="s">
        <v>481</v>
      </c>
      <c r="C1307" s="97">
        <v>800.08</v>
      </c>
      <c r="D1307" s="99" t="s">
        <v>873</v>
      </c>
      <c r="E1307" s="100"/>
      <c r="F1307" s="100"/>
      <c r="G1307" s="100"/>
      <c r="H1307" s="100"/>
      <c r="I1307" s="100"/>
      <c r="J1307" s="100"/>
      <c r="K1307" s="100"/>
      <c r="L1307" s="100"/>
      <c r="M1307" s="100"/>
      <c r="N1307" s="100"/>
      <c r="O1307" s="100"/>
      <c r="P1307" s="100"/>
    </row>
    <row r="1308" spans="1:16">
      <c r="A1308" s="101" t="s">
        <v>483</v>
      </c>
      <c r="B1308" s="96" t="s">
        <v>484</v>
      </c>
      <c r="C1308" s="98">
        <v>4680</v>
      </c>
      <c r="D1308" s="99" t="s">
        <v>873</v>
      </c>
      <c r="E1308" s="100"/>
      <c r="F1308" s="100"/>
      <c r="G1308" s="100"/>
      <c r="H1308" s="100"/>
      <c r="I1308" s="100"/>
      <c r="J1308" s="100"/>
      <c r="K1308" s="100"/>
      <c r="L1308" s="100"/>
      <c r="M1308" s="100"/>
      <c r="N1308" s="100"/>
      <c r="O1308" s="100"/>
      <c r="P1308" s="100"/>
    </row>
    <row r="1309" spans="1:16">
      <c r="A1309" s="101" t="s">
        <v>486</v>
      </c>
      <c r="B1309" s="96" t="s">
        <v>487</v>
      </c>
      <c r="C1309" s="97">
        <v>469.96</v>
      </c>
      <c r="D1309" s="99" t="s">
        <v>873</v>
      </c>
      <c r="E1309" s="100"/>
      <c r="F1309" s="100"/>
      <c r="G1309" s="100"/>
      <c r="H1309" s="100"/>
      <c r="I1309" s="100"/>
      <c r="J1309" s="100"/>
      <c r="K1309" s="100"/>
      <c r="L1309" s="100"/>
      <c r="M1309" s="100"/>
      <c r="N1309" s="100"/>
      <c r="O1309" s="100"/>
      <c r="P1309" s="100"/>
    </row>
    <row r="1310" spans="1:16">
      <c r="A1310" s="101" t="s">
        <v>489</v>
      </c>
      <c r="B1310" s="96" t="s">
        <v>481</v>
      </c>
      <c r="C1310" s="97">
        <v>872.28</v>
      </c>
      <c r="D1310" s="99" t="s">
        <v>873</v>
      </c>
      <c r="E1310" s="100"/>
      <c r="F1310" s="100"/>
      <c r="G1310" s="100"/>
      <c r="H1310" s="100"/>
      <c r="I1310" s="100"/>
      <c r="J1310" s="100"/>
      <c r="K1310" s="100"/>
      <c r="L1310" s="100"/>
      <c r="M1310" s="100"/>
      <c r="N1310" s="100"/>
      <c r="O1310" s="100"/>
      <c r="P1310" s="100"/>
    </row>
    <row r="1311" spans="1:16">
      <c r="A1311" s="101" t="s">
        <v>491</v>
      </c>
      <c r="B1311" s="96" t="s">
        <v>492</v>
      </c>
      <c r="C1311" s="98">
        <v>6494</v>
      </c>
      <c r="D1311" s="99" t="s">
        <v>873</v>
      </c>
      <c r="E1311" s="100"/>
      <c r="F1311" s="100"/>
      <c r="G1311" s="100"/>
      <c r="H1311" s="100"/>
      <c r="I1311" s="100"/>
      <c r="J1311" s="100"/>
      <c r="K1311" s="100"/>
      <c r="L1311" s="100"/>
      <c r="M1311" s="100"/>
      <c r="N1311" s="100"/>
      <c r="O1311" s="100"/>
      <c r="P1311" s="100"/>
    </row>
    <row r="1312" spans="1:16">
      <c r="A1312" s="101" t="s">
        <v>489</v>
      </c>
      <c r="B1312" s="96" t="s">
        <v>481</v>
      </c>
      <c r="C1312" s="98">
        <v>1022.45</v>
      </c>
      <c r="D1312" s="99" t="s">
        <v>873</v>
      </c>
      <c r="E1312" s="100"/>
      <c r="F1312" s="100"/>
      <c r="G1312" s="100"/>
      <c r="H1312" s="100"/>
      <c r="I1312" s="100"/>
      <c r="J1312" s="100"/>
      <c r="K1312" s="100"/>
      <c r="L1312" s="100"/>
      <c r="M1312" s="100"/>
      <c r="N1312" s="100"/>
      <c r="O1312" s="100"/>
      <c r="P1312" s="100"/>
    </row>
    <row r="1313" spans="1:16">
      <c r="A1313" s="101" t="s">
        <v>495</v>
      </c>
      <c r="B1313" s="96" t="s">
        <v>496</v>
      </c>
      <c r="C1313" s="98">
        <v>1852.84</v>
      </c>
      <c r="D1313" s="99" t="s">
        <v>873</v>
      </c>
      <c r="E1313" s="92"/>
      <c r="F1313" s="100"/>
      <c r="G1313" s="100"/>
      <c r="H1313" s="100"/>
      <c r="I1313" s="100"/>
      <c r="J1313" s="100"/>
      <c r="K1313" s="100"/>
      <c r="L1313" s="100"/>
      <c r="M1313" s="100"/>
      <c r="N1313" s="100"/>
      <c r="O1313" s="100"/>
      <c r="P1313" s="100"/>
    </row>
    <row r="1314" spans="1:16">
      <c r="A1314" s="101" t="s">
        <v>875</v>
      </c>
      <c r="B1314" s="96" t="s">
        <v>876</v>
      </c>
      <c r="C1314" s="102">
        <v>1116.22</v>
      </c>
      <c r="D1314" s="99" t="s">
        <v>873</v>
      </c>
      <c r="E1314" s="100"/>
      <c r="F1314" s="100"/>
      <c r="G1314" s="100"/>
      <c r="H1314" s="100"/>
      <c r="I1314" s="100"/>
      <c r="J1314" s="100"/>
      <c r="K1314" s="100"/>
      <c r="L1314" s="100"/>
      <c r="M1314" s="100"/>
      <c r="N1314" s="100"/>
      <c r="O1314" s="100"/>
      <c r="P1314" s="100"/>
    </row>
    <row r="1315" spans="1:16">
      <c r="A1315" s="101" t="s">
        <v>877</v>
      </c>
      <c r="B1315" s="96" t="s">
        <v>878</v>
      </c>
      <c r="C1315" s="94" t="s">
        <v>243</v>
      </c>
      <c r="D1315" s="99" t="s">
        <v>873</v>
      </c>
      <c r="E1315" s="100"/>
      <c r="F1315" s="100"/>
      <c r="G1315" s="100"/>
      <c r="H1315" s="100"/>
      <c r="I1315" s="100"/>
      <c r="J1315" s="100"/>
      <c r="K1315" s="100"/>
      <c r="L1315" s="100"/>
      <c r="M1315" s="100"/>
      <c r="N1315" s="100"/>
      <c r="O1315" s="100"/>
      <c r="P1315" s="100"/>
    </row>
    <row r="1316" spans="1:16">
      <c r="A1316" s="101" t="s">
        <v>879</v>
      </c>
      <c r="B1316" s="96" t="s">
        <v>880</v>
      </c>
      <c r="C1316" s="97">
        <v>93.29</v>
      </c>
      <c r="D1316" s="99" t="s">
        <v>873</v>
      </c>
      <c r="E1316" s="100"/>
      <c r="F1316" s="100"/>
      <c r="G1316" s="100"/>
      <c r="H1316" s="100"/>
      <c r="I1316" s="100"/>
      <c r="J1316" s="100"/>
      <c r="K1316" s="100"/>
      <c r="L1316" s="100"/>
      <c r="M1316" s="100"/>
      <c r="N1316" s="100"/>
      <c r="O1316" s="100"/>
      <c r="P1316" s="100"/>
    </row>
    <row r="1317" spans="1:16">
      <c r="A1317" s="101" t="s">
        <v>881</v>
      </c>
      <c r="B1317" s="96" t="s">
        <v>882</v>
      </c>
      <c r="C1317" s="97">
        <v>293.20999999999998</v>
      </c>
      <c r="D1317" s="99" t="s">
        <v>873</v>
      </c>
      <c r="E1317" s="100"/>
      <c r="F1317" s="100"/>
      <c r="G1317" s="100"/>
      <c r="H1317" s="100"/>
      <c r="I1317" s="100"/>
      <c r="J1317" s="100"/>
      <c r="K1317" s="100"/>
      <c r="L1317" s="100"/>
      <c r="M1317" s="100"/>
      <c r="N1317" s="100"/>
      <c r="O1317" s="100"/>
      <c r="P1317" s="100"/>
    </row>
    <row r="1318" spans="1:16">
      <c r="A1318" s="101" t="s">
        <v>883</v>
      </c>
      <c r="B1318" s="96" t="s">
        <v>884</v>
      </c>
      <c r="C1318" s="97">
        <v>151.65</v>
      </c>
      <c r="D1318" s="99" t="s">
        <v>873</v>
      </c>
      <c r="E1318" s="100"/>
      <c r="F1318" s="100"/>
      <c r="G1318" s="100"/>
      <c r="H1318" s="100"/>
      <c r="I1318" s="100"/>
      <c r="J1318" s="100"/>
      <c r="K1318" s="100"/>
      <c r="L1318" s="100"/>
      <c r="M1318" s="100"/>
      <c r="N1318" s="100"/>
      <c r="O1318" s="100"/>
      <c r="P1318" s="100"/>
    </row>
    <row r="1319" spans="1:16">
      <c r="A1319" s="101" t="s">
        <v>885</v>
      </c>
      <c r="B1319" s="96" t="s">
        <v>886</v>
      </c>
      <c r="C1319" s="97">
        <v>91.97</v>
      </c>
      <c r="D1319" s="99" t="s">
        <v>873</v>
      </c>
      <c r="E1319" s="100"/>
      <c r="F1319" s="100"/>
      <c r="G1319" s="100"/>
      <c r="H1319" s="100"/>
      <c r="I1319" s="100"/>
      <c r="J1319" s="100"/>
      <c r="K1319" s="100"/>
      <c r="L1319" s="100"/>
      <c r="M1319" s="100"/>
      <c r="N1319" s="100"/>
      <c r="O1319" s="100"/>
      <c r="P1319" s="100"/>
    </row>
    <row r="1320" spans="1:16">
      <c r="A1320" s="101" t="s">
        <v>887</v>
      </c>
      <c r="B1320" s="96" t="s">
        <v>888</v>
      </c>
      <c r="C1320" s="98">
        <v>1338.31</v>
      </c>
      <c r="D1320" s="99" t="s">
        <v>873</v>
      </c>
      <c r="E1320" s="100"/>
      <c r="F1320" s="100"/>
      <c r="G1320" s="100"/>
      <c r="H1320" s="100"/>
      <c r="I1320" s="100"/>
      <c r="J1320" s="100"/>
      <c r="K1320" s="100"/>
      <c r="L1320" s="100"/>
      <c r="M1320" s="100"/>
      <c r="N1320" s="100"/>
      <c r="O1320" s="100"/>
      <c r="P1320" s="100"/>
    </row>
    <row r="1321" spans="1:16">
      <c r="A1321" s="101" t="s">
        <v>889</v>
      </c>
      <c r="B1321" s="96" t="s">
        <v>890</v>
      </c>
      <c r="C1321" s="97">
        <v>672.79</v>
      </c>
      <c r="D1321" s="99" t="s">
        <v>873</v>
      </c>
      <c r="E1321" s="100"/>
      <c r="F1321" s="100"/>
      <c r="G1321" s="100"/>
      <c r="H1321" s="100"/>
      <c r="I1321" s="100"/>
      <c r="J1321" s="100"/>
      <c r="K1321" s="100"/>
      <c r="L1321" s="100"/>
      <c r="M1321" s="100"/>
      <c r="N1321" s="100"/>
      <c r="O1321" s="100"/>
      <c r="P1321" s="100"/>
    </row>
    <row r="1322" spans="1:16">
      <c r="A1322" s="101" t="s">
        <v>891</v>
      </c>
      <c r="B1322" s="96" t="s">
        <v>892</v>
      </c>
      <c r="C1322" s="97">
        <v>414.63</v>
      </c>
      <c r="D1322" s="99" t="s">
        <v>873</v>
      </c>
      <c r="E1322" s="100"/>
      <c r="F1322" s="100"/>
      <c r="G1322" s="100"/>
      <c r="H1322" s="100"/>
      <c r="I1322" s="100"/>
      <c r="J1322" s="100"/>
      <c r="K1322" s="100"/>
      <c r="L1322" s="100"/>
      <c r="M1322" s="100"/>
      <c r="N1322" s="100"/>
      <c r="O1322" s="100"/>
      <c r="P1322" s="100"/>
    </row>
    <row r="1323" spans="1:16">
      <c r="A1323" s="101" t="s">
        <v>893</v>
      </c>
      <c r="B1323" s="96" t="s">
        <v>894</v>
      </c>
      <c r="C1323" s="98">
        <v>2148.91</v>
      </c>
      <c r="D1323" s="99" t="s">
        <v>873</v>
      </c>
      <c r="E1323" s="100"/>
      <c r="F1323" s="100"/>
      <c r="G1323" s="100"/>
      <c r="H1323" s="100"/>
      <c r="I1323" s="100"/>
      <c r="J1323" s="100"/>
      <c r="K1323" s="100"/>
      <c r="L1323" s="100"/>
      <c r="M1323" s="100"/>
      <c r="N1323" s="100"/>
      <c r="O1323" s="100"/>
      <c r="P1323" s="100"/>
    </row>
    <row r="1324" spans="1:16">
      <c r="A1324" s="101" t="s">
        <v>893</v>
      </c>
      <c r="B1324" s="96" t="s">
        <v>895</v>
      </c>
      <c r="C1324" s="98">
        <v>4271.26</v>
      </c>
      <c r="D1324" s="99" t="s">
        <v>873</v>
      </c>
      <c r="E1324" s="100"/>
      <c r="F1324" s="103"/>
      <c r="G1324" s="100"/>
      <c r="H1324" s="100"/>
      <c r="I1324" s="100"/>
      <c r="J1324" s="100"/>
      <c r="K1324" s="100"/>
      <c r="L1324" s="100"/>
      <c r="M1324" s="100"/>
      <c r="N1324" s="100"/>
      <c r="O1324" s="100"/>
      <c r="P1324" s="100"/>
    </row>
    <row r="1325" spans="1:16">
      <c r="A1325" s="101" t="s">
        <v>893</v>
      </c>
      <c r="B1325" s="96" t="s">
        <v>896</v>
      </c>
      <c r="C1325" s="97">
        <v>305.27999999999997</v>
      </c>
      <c r="D1325" s="99" t="s">
        <v>873</v>
      </c>
      <c r="E1325" s="100"/>
      <c r="F1325" s="100"/>
      <c r="G1325" s="100"/>
      <c r="H1325" s="100"/>
      <c r="I1325" s="100"/>
      <c r="J1325" s="100"/>
      <c r="K1325" s="100"/>
      <c r="L1325" s="100"/>
      <c r="M1325" s="100"/>
      <c r="N1325" s="100"/>
      <c r="O1325" s="100"/>
      <c r="P1325" s="100"/>
    </row>
    <row r="1326" spans="1:16">
      <c r="A1326" s="101" t="s">
        <v>897</v>
      </c>
      <c r="B1326" s="96" t="s">
        <v>895</v>
      </c>
      <c r="C1326" s="98">
        <v>2413.16</v>
      </c>
      <c r="D1326" s="99" t="s">
        <v>873</v>
      </c>
      <c r="E1326" s="100"/>
      <c r="F1326" s="100"/>
      <c r="G1326" s="100"/>
      <c r="H1326" s="100"/>
      <c r="I1326" s="100"/>
      <c r="J1326" s="100"/>
      <c r="K1326" s="100"/>
      <c r="L1326" s="100"/>
      <c r="M1326" s="100"/>
      <c r="N1326" s="100"/>
      <c r="O1326" s="100"/>
      <c r="P1326" s="100"/>
    </row>
    <row r="1327" spans="1:16">
      <c r="A1327" s="101" t="s">
        <v>897</v>
      </c>
      <c r="B1327" s="96" t="s">
        <v>896</v>
      </c>
      <c r="C1327" s="97">
        <v>415.48</v>
      </c>
      <c r="D1327" s="99" t="s">
        <v>873</v>
      </c>
      <c r="E1327" s="100"/>
      <c r="F1327" s="100"/>
      <c r="G1327" s="100"/>
      <c r="H1327" s="100"/>
      <c r="I1327" s="100"/>
      <c r="J1327" s="100"/>
      <c r="K1327" s="100"/>
      <c r="L1327" s="100"/>
      <c r="M1327" s="100"/>
      <c r="N1327" s="100"/>
      <c r="O1327" s="100"/>
      <c r="P1327" s="100"/>
    </row>
    <row r="1328" spans="1:16">
      <c r="A1328" s="101" t="s">
        <v>897</v>
      </c>
      <c r="B1328" s="96" t="s">
        <v>898</v>
      </c>
      <c r="C1328" s="98">
        <v>1823.9</v>
      </c>
      <c r="D1328" s="99" t="s">
        <v>873</v>
      </c>
      <c r="E1328" s="100"/>
      <c r="F1328" s="100"/>
      <c r="G1328" s="100"/>
      <c r="H1328" s="100"/>
      <c r="I1328" s="100"/>
      <c r="J1328" s="100"/>
      <c r="K1328" s="100"/>
      <c r="L1328" s="100"/>
      <c r="M1328" s="100"/>
      <c r="N1328" s="100"/>
      <c r="O1328" s="100"/>
      <c r="P1328" s="100"/>
    </row>
    <row r="1329" spans="1:16">
      <c r="A1329" s="101" t="s">
        <v>897</v>
      </c>
      <c r="B1329" s="96" t="s">
        <v>894</v>
      </c>
      <c r="C1329" s="97">
        <v>692.35</v>
      </c>
      <c r="D1329" s="99" t="s">
        <v>873</v>
      </c>
      <c r="E1329" s="92"/>
      <c r="F1329" s="100"/>
      <c r="G1329" s="100"/>
      <c r="H1329" s="100"/>
      <c r="I1329" s="100"/>
      <c r="J1329" s="100"/>
      <c r="K1329" s="100"/>
      <c r="L1329" s="100"/>
      <c r="M1329" s="100"/>
      <c r="N1329" s="100"/>
      <c r="O1329" s="100"/>
      <c r="P1329" s="100"/>
    </row>
    <row r="1330" spans="1:16">
      <c r="A1330" s="104" t="s">
        <v>899</v>
      </c>
      <c r="B1330" s="105" t="s">
        <v>900</v>
      </c>
      <c r="C1330" s="97">
        <v>104.13</v>
      </c>
      <c r="D1330" s="99" t="s">
        <v>873</v>
      </c>
      <c r="E1330" s="100"/>
      <c r="F1330" s="100"/>
      <c r="G1330" s="100"/>
      <c r="H1330" s="100"/>
      <c r="I1330" s="100"/>
      <c r="J1330" s="100"/>
      <c r="K1330" s="100"/>
      <c r="L1330" s="100"/>
      <c r="M1330" s="100"/>
      <c r="N1330" s="100"/>
      <c r="O1330" s="100"/>
      <c r="P1330" s="100"/>
    </row>
    <row r="1331" spans="1:16">
      <c r="A1331" s="104" t="s">
        <v>901</v>
      </c>
      <c r="B1331" s="105" t="s">
        <v>902</v>
      </c>
      <c r="C1331" s="97">
        <v>10.25</v>
      </c>
      <c r="D1331" s="99" t="s">
        <v>873</v>
      </c>
      <c r="E1331" s="100"/>
      <c r="F1331" s="100"/>
      <c r="G1331" s="100"/>
      <c r="H1331" s="100"/>
      <c r="I1331" s="100"/>
      <c r="J1331" s="100"/>
      <c r="K1331" s="100"/>
      <c r="L1331" s="100"/>
      <c r="M1331" s="100"/>
      <c r="N1331" s="100"/>
      <c r="O1331" s="100"/>
      <c r="P1331" s="100"/>
    </row>
    <row r="1332" spans="1:16">
      <c r="A1332" s="104" t="s">
        <v>903</v>
      </c>
      <c r="B1332" s="105" t="s">
        <v>904</v>
      </c>
      <c r="C1332" s="97">
        <v>361.16</v>
      </c>
      <c r="D1332" s="99" t="s">
        <v>873</v>
      </c>
      <c r="E1332" s="100"/>
      <c r="F1332" s="100"/>
      <c r="G1332" s="100"/>
      <c r="H1332" s="100"/>
      <c r="I1332" s="100"/>
      <c r="J1332" s="100"/>
      <c r="K1332" s="100"/>
      <c r="L1332" s="100"/>
      <c r="M1332" s="100"/>
      <c r="N1332" s="100"/>
      <c r="O1332" s="100"/>
      <c r="P1332" s="100"/>
    </row>
    <row r="1333" spans="1:16">
      <c r="A1333" s="104" t="s">
        <v>905</v>
      </c>
      <c r="B1333" s="105" t="s">
        <v>906</v>
      </c>
      <c r="C1333" s="97">
        <v>161.16</v>
      </c>
      <c r="D1333" s="99" t="s">
        <v>873</v>
      </c>
      <c r="E1333" s="100"/>
      <c r="F1333" s="100"/>
      <c r="G1333" s="100"/>
      <c r="H1333" s="100"/>
      <c r="I1333" s="100"/>
      <c r="J1333" s="100"/>
      <c r="K1333" s="100"/>
      <c r="L1333" s="100"/>
      <c r="M1333" s="100"/>
      <c r="N1333" s="100"/>
      <c r="O1333" s="100"/>
      <c r="P1333" s="100"/>
    </row>
    <row r="1334" spans="1:16">
      <c r="A1334" s="104" t="s">
        <v>907</v>
      </c>
      <c r="B1334" s="105" t="s">
        <v>908</v>
      </c>
      <c r="C1334" s="97">
        <v>79.34</v>
      </c>
      <c r="D1334" s="99" t="s">
        <v>873</v>
      </c>
      <c r="E1334" s="100"/>
      <c r="F1334" s="100"/>
      <c r="G1334" s="100"/>
      <c r="H1334" s="100"/>
      <c r="I1334" s="100"/>
      <c r="J1334" s="100"/>
      <c r="K1334" s="100"/>
      <c r="L1334" s="100"/>
      <c r="M1334" s="100"/>
      <c r="N1334" s="100"/>
      <c r="O1334" s="100"/>
      <c r="P1334" s="100"/>
    </row>
    <row r="1335" spans="1:16">
      <c r="A1335" s="104" t="s">
        <v>909</v>
      </c>
      <c r="B1335" s="105" t="s">
        <v>910</v>
      </c>
      <c r="C1335" s="97">
        <v>330.58</v>
      </c>
      <c r="D1335" s="99" t="s">
        <v>873</v>
      </c>
      <c r="E1335" s="100"/>
      <c r="F1335" s="100"/>
      <c r="G1335" s="100"/>
      <c r="H1335" s="100"/>
      <c r="I1335" s="100"/>
      <c r="J1335" s="100"/>
      <c r="K1335" s="100"/>
      <c r="L1335" s="100"/>
      <c r="M1335" s="100"/>
      <c r="N1335" s="100"/>
      <c r="O1335" s="100"/>
      <c r="P1335" s="100"/>
    </row>
    <row r="1336" spans="1:16">
      <c r="A1336" s="104" t="s">
        <v>911</v>
      </c>
      <c r="B1336" s="105" t="s">
        <v>912</v>
      </c>
      <c r="C1336" s="97">
        <v>165.29</v>
      </c>
      <c r="D1336" s="99" t="s">
        <v>873</v>
      </c>
      <c r="E1336" s="100"/>
      <c r="F1336" s="100"/>
      <c r="G1336" s="100"/>
      <c r="H1336" s="100"/>
      <c r="I1336" s="100"/>
      <c r="J1336" s="100"/>
      <c r="K1336" s="100"/>
      <c r="L1336" s="100"/>
      <c r="M1336" s="100"/>
      <c r="N1336" s="100"/>
      <c r="O1336" s="100"/>
      <c r="P1336" s="100"/>
    </row>
    <row r="1337" spans="1:16">
      <c r="A1337" s="104" t="s">
        <v>913</v>
      </c>
      <c r="B1337" s="105" t="s">
        <v>914</v>
      </c>
      <c r="C1337" s="97">
        <v>42.15</v>
      </c>
      <c r="D1337" s="99" t="s">
        <v>873</v>
      </c>
      <c r="E1337" s="100"/>
      <c r="F1337" s="100"/>
      <c r="G1337" s="100"/>
      <c r="H1337" s="100"/>
      <c r="I1337" s="100"/>
      <c r="J1337" s="100"/>
      <c r="K1337" s="100"/>
      <c r="L1337" s="100"/>
      <c r="M1337" s="100"/>
      <c r="N1337" s="100"/>
      <c r="O1337" s="100"/>
      <c r="P1337" s="100"/>
    </row>
    <row r="1338" spans="1:16">
      <c r="A1338" s="104" t="s">
        <v>915</v>
      </c>
      <c r="B1338" s="105" t="s">
        <v>916</v>
      </c>
      <c r="C1338" s="97">
        <v>74.97</v>
      </c>
      <c r="D1338" s="99" t="s">
        <v>873</v>
      </c>
      <c r="E1338" s="100"/>
      <c r="F1338" s="100"/>
      <c r="G1338" s="100"/>
      <c r="H1338" s="100"/>
      <c r="I1338" s="100"/>
      <c r="J1338" s="100"/>
      <c r="K1338" s="100"/>
      <c r="L1338" s="100"/>
      <c r="M1338" s="100"/>
      <c r="N1338" s="100"/>
      <c r="O1338" s="100"/>
      <c r="P1338" s="100"/>
    </row>
    <row r="1339" spans="1:16">
      <c r="A1339" s="104" t="s">
        <v>917</v>
      </c>
      <c r="B1339" s="105" t="s">
        <v>918</v>
      </c>
      <c r="C1339" s="97">
        <v>49.24</v>
      </c>
      <c r="D1339" s="99" t="s">
        <v>873</v>
      </c>
      <c r="E1339" s="100"/>
      <c r="F1339" s="100"/>
      <c r="G1339" s="100"/>
      <c r="H1339" s="100"/>
      <c r="I1339" s="100"/>
      <c r="J1339" s="100"/>
      <c r="K1339" s="100"/>
      <c r="L1339" s="100"/>
      <c r="M1339" s="100"/>
      <c r="N1339" s="100"/>
      <c r="O1339" s="100"/>
      <c r="P1339" s="100"/>
    </row>
    <row r="1340" spans="1:16">
      <c r="A1340" s="104" t="s">
        <v>919</v>
      </c>
      <c r="B1340" s="105" t="s">
        <v>888</v>
      </c>
      <c r="C1340" s="97">
        <v>80.16</v>
      </c>
      <c r="D1340" s="99" t="s">
        <v>873</v>
      </c>
      <c r="E1340" s="100"/>
      <c r="F1340" s="100"/>
      <c r="G1340" s="100"/>
      <c r="H1340" s="100"/>
      <c r="I1340" s="100"/>
      <c r="J1340" s="100"/>
      <c r="K1340" s="100"/>
      <c r="L1340" s="100"/>
      <c r="M1340" s="100"/>
      <c r="N1340" s="100"/>
      <c r="O1340" s="100"/>
      <c r="P1340" s="100"/>
    </row>
    <row r="1341" spans="1:16">
      <c r="A1341" s="104" t="s">
        <v>920</v>
      </c>
      <c r="B1341" s="105" t="s">
        <v>921</v>
      </c>
      <c r="C1341" s="97">
        <v>231.09</v>
      </c>
      <c r="D1341" s="99" t="s">
        <v>873</v>
      </c>
      <c r="E1341" s="100"/>
      <c r="F1341" s="100"/>
      <c r="G1341" s="100"/>
      <c r="H1341" s="100"/>
      <c r="I1341" s="100"/>
      <c r="J1341" s="100"/>
      <c r="K1341" s="100"/>
      <c r="L1341" s="100"/>
      <c r="M1341" s="100"/>
      <c r="N1341" s="100"/>
      <c r="O1341" s="100"/>
      <c r="P1341" s="100"/>
    </row>
    <row r="1342" spans="1:16">
      <c r="A1342" s="104" t="s">
        <v>922</v>
      </c>
      <c r="B1342" s="105" t="s">
        <v>923</v>
      </c>
      <c r="C1342" s="97">
        <v>300.92</v>
      </c>
      <c r="D1342" s="99" t="s">
        <v>873</v>
      </c>
      <c r="E1342" s="100"/>
      <c r="F1342" s="100"/>
      <c r="G1342" s="100"/>
      <c r="H1342" s="100"/>
      <c r="I1342" s="100"/>
      <c r="J1342" s="100"/>
      <c r="K1342" s="100"/>
      <c r="L1342" s="100"/>
      <c r="M1342" s="100"/>
      <c r="N1342" s="100"/>
      <c r="O1342" s="100"/>
      <c r="P1342" s="100"/>
    </row>
    <row r="1343" spans="1:16">
      <c r="A1343" s="104" t="s">
        <v>924</v>
      </c>
      <c r="B1343" s="105" t="s">
        <v>912</v>
      </c>
      <c r="C1343" s="97">
        <v>115.7</v>
      </c>
      <c r="D1343" s="99" t="s">
        <v>873</v>
      </c>
      <c r="E1343" s="100"/>
      <c r="F1343" s="100"/>
      <c r="G1343" s="100"/>
      <c r="H1343" s="100"/>
      <c r="I1343" s="100"/>
      <c r="J1343" s="100"/>
      <c r="K1343" s="100"/>
      <c r="L1343" s="100"/>
      <c r="M1343" s="100"/>
      <c r="N1343" s="100"/>
      <c r="O1343" s="100"/>
      <c r="P1343" s="100"/>
    </row>
    <row r="1344" spans="1:16">
      <c r="A1344" s="104" t="s">
        <v>925</v>
      </c>
      <c r="B1344" s="105" t="s">
        <v>926</v>
      </c>
      <c r="C1344" s="97">
        <v>351.24</v>
      </c>
      <c r="D1344" s="99" t="s">
        <v>873</v>
      </c>
      <c r="E1344" s="100"/>
      <c r="F1344" s="100"/>
      <c r="G1344" s="100"/>
      <c r="H1344" s="100"/>
      <c r="I1344" s="100"/>
      <c r="J1344" s="100"/>
      <c r="K1344" s="100"/>
      <c r="L1344" s="100"/>
      <c r="M1344" s="100"/>
      <c r="N1344" s="100"/>
      <c r="O1344" s="100"/>
      <c r="P1344" s="100"/>
    </row>
    <row r="1345" spans="1:16">
      <c r="A1345" s="104" t="s">
        <v>927</v>
      </c>
      <c r="B1345" s="105" t="s">
        <v>886</v>
      </c>
      <c r="C1345" s="97">
        <v>100.55</v>
      </c>
      <c r="D1345" s="99" t="s">
        <v>873</v>
      </c>
      <c r="E1345" s="100"/>
      <c r="F1345" s="100"/>
      <c r="G1345" s="100"/>
      <c r="H1345" s="100"/>
      <c r="I1345" s="100"/>
      <c r="J1345" s="100"/>
      <c r="K1345" s="100"/>
      <c r="L1345" s="100"/>
      <c r="M1345" s="100"/>
      <c r="N1345" s="100"/>
      <c r="O1345" s="100"/>
      <c r="P1345" s="100"/>
    </row>
    <row r="1346" spans="1:16">
      <c r="A1346" s="104" t="s">
        <v>905</v>
      </c>
      <c r="B1346" s="105" t="s">
        <v>928</v>
      </c>
      <c r="C1346" s="97">
        <v>867.77</v>
      </c>
      <c r="D1346" s="99" t="s">
        <v>873</v>
      </c>
      <c r="E1346" s="100"/>
      <c r="F1346" s="100"/>
      <c r="G1346" s="100"/>
      <c r="H1346" s="100"/>
      <c r="I1346" s="100"/>
      <c r="J1346" s="100"/>
      <c r="K1346" s="100"/>
      <c r="L1346" s="100"/>
      <c r="M1346" s="100"/>
      <c r="N1346" s="100"/>
      <c r="O1346" s="100"/>
      <c r="P1346" s="100"/>
    </row>
    <row r="1347" spans="1:16">
      <c r="A1347" s="104" t="s">
        <v>929</v>
      </c>
      <c r="B1347" s="105" t="s">
        <v>930</v>
      </c>
      <c r="C1347" s="97">
        <v>97.02</v>
      </c>
      <c r="D1347" s="99" t="s">
        <v>873</v>
      </c>
      <c r="E1347" s="100"/>
      <c r="F1347" s="100"/>
      <c r="G1347" s="100"/>
      <c r="H1347" s="100"/>
      <c r="I1347" s="100"/>
      <c r="J1347" s="100"/>
      <c r="K1347" s="100"/>
      <c r="L1347" s="100"/>
      <c r="M1347" s="100"/>
      <c r="N1347" s="100"/>
      <c r="O1347" s="100"/>
      <c r="P1347" s="100"/>
    </row>
    <row r="1348" spans="1:16">
      <c r="A1348" s="104" t="s">
        <v>905</v>
      </c>
      <c r="B1348" s="105" t="s">
        <v>931</v>
      </c>
      <c r="C1348" s="97">
        <v>289.26</v>
      </c>
      <c r="D1348" s="99" t="s">
        <v>873</v>
      </c>
      <c r="E1348" s="100"/>
      <c r="F1348" s="100"/>
      <c r="G1348" s="100"/>
      <c r="H1348" s="100"/>
      <c r="I1348" s="100"/>
      <c r="J1348" s="100"/>
      <c r="K1348" s="100"/>
      <c r="L1348" s="100"/>
      <c r="M1348" s="100"/>
      <c r="N1348" s="100"/>
      <c r="O1348" s="100"/>
      <c r="P1348" s="100"/>
    </row>
    <row r="1349" spans="1:16">
      <c r="A1349" s="101" t="s">
        <v>932</v>
      </c>
      <c r="B1349" s="96" t="s">
        <v>933</v>
      </c>
      <c r="C1349" s="97">
        <v>66</v>
      </c>
      <c r="D1349" s="106" t="s">
        <v>934</v>
      </c>
      <c r="E1349" s="100"/>
      <c r="F1349" s="100"/>
      <c r="G1349" s="100"/>
      <c r="H1349" s="100"/>
      <c r="I1349" s="100"/>
      <c r="J1349" s="100"/>
      <c r="K1349" s="100"/>
      <c r="L1349" s="100"/>
      <c r="M1349" s="100"/>
      <c r="N1349" s="100"/>
      <c r="O1349" s="100"/>
      <c r="P1349" s="100"/>
    </row>
    <row r="1350" spans="1:16">
      <c r="A1350" s="101" t="s">
        <v>935</v>
      </c>
      <c r="B1350" s="96" t="s">
        <v>936</v>
      </c>
      <c r="C1350" s="97">
        <v>612.17999999999995</v>
      </c>
      <c r="D1350" s="106" t="s">
        <v>934</v>
      </c>
      <c r="E1350" s="100"/>
      <c r="F1350" s="100"/>
      <c r="G1350" s="100"/>
      <c r="H1350" s="100"/>
      <c r="I1350" s="100"/>
      <c r="J1350" s="100"/>
      <c r="K1350" s="100"/>
      <c r="L1350" s="100"/>
      <c r="M1350" s="100"/>
      <c r="N1350" s="100"/>
      <c r="O1350" s="100"/>
      <c r="P1350" s="100"/>
    </row>
    <row r="1351" spans="1:16">
      <c r="A1351" s="101" t="s">
        <v>937</v>
      </c>
      <c r="B1351" s="96" t="s">
        <v>938</v>
      </c>
      <c r="C1351" s="97">
        <v>921.72</v>
      </c>
      <c r="D1351" s="106" t="s">
        <v>934</v>
      </c>
      <c r="E1351" s="100"/>
      <c r="F1351" s="100"/>
      <c r="G1351" s="100"/>
      <c r="H1351" s="100"/>
      <c r="I1351" s="100"/>
      <c r="J1351" s="100"/>
      <c r="K1351" s="100"/>
      <c r="L1351" s="100"/>
      <c r="M1351" s="100"/>
      <c r="N1351" s="100"/>
      <c r="O1351" s="100"/>
      <c r="P1351" s="100"/>
    </row>
    <row r="1352" spans="1:16">
      <c r="A1352" s="101" t="s">
        <v>937</v>
      </c>
      <c r="B1352" s="96" t="s">
        <v>939</v>
      </c>
      <c r="C1352" s="97">
        <v>391.86</v>
      </c>
      <c r="D1352" s="106" t="s">
        <v>934</v>
      </c>
      <c r="E1352" s="100"/>
      <c r="F1352" s="100"/>
      <c r="G1352" s="100"/>
      <c r="H1352" s="100"/>
      <c r="I1352" s="100"/>
      <c r="J1352" s="100"/>
      <c r="K1352" s="100"/>
      <c r="L1352" s="100"/>
      <c r="M1352" s="100"/>
      <c r="N1352" s="100"/>
      <c r="O1352" s="100"/>
      <c r="P1352" s="100"/>
    </row>
    <row r="1353" spans="1:16">
      <c r="A1353" s="101" t="s">
        <v>937</v>
      </c>
      <c r="B1353" s="96" t="s">
        <v>940</v>
      </c>
      <c r="C1353" s="98">
        <v>2116.29</v>
      </c>
      <c r="D1353" s="106" t="s">
        <v>934</v>
      </c>
      <c r="E1353" s="100"/>
      <c r="F1353" s="100"/>
      <c r="G1353" s="100"/>
      <c r="H1353" s="100"/>
      <c r="I1353" s="100"/>
      <c r="J1353" s="100"/>
      <c r="K1353" s="100"/>
      <c r="L1353" s="100"/>
      <c r="M1353" s="100"/>
      <c r="N1353" s="100"/>
      <c r="O1353" s="100"/>
      <c r="P1353" s="100"/>
    </row>
    <row r="1354" spans="1:16">
      <c r="A1354" s="101" t="s">
        <v>932</v>
      </c>
      <c r="B1354" s="96" t="s">
        <v>941</v>
      </c>
      <c r="C1354" s="97">
        <v>60</v>
      </c>
      <c r="D1354" s="106" t="s">
        <v>934</v>
      </c>
      <c r="E1354" s="100"/>
      <c r="F1354" s="100"/>
      <c r="G1354" s="100"/>
      <c r="H1354" s="100"/>
      <c r="I1354" s="100"/>
      <c r="J1354" s="100"/>
      <c r="K1354" s="100"/>
      <c r="L1354" s="100"/>
      <c r="M1354" s="100"/>
      <c r="N1354" s="100"/>
      <c r="O1354" s="100"/>
      <c r="P1354" s="100"/>
    </row>
    <row r="1355" spans="1:16">
      <c r="A1355" s="101" t="s">
        <v>942</v>
      </c>
      <c r="B1355" s="96" t="s">
        <v>943</v>
      </c>
      <c r="C1355" s="98">
        <v>3901</v>
      </c>
      <c r="D1355" s="106" t="s">
        <v>934</v>
      </c>
      <c r="E1355" s="103"/>
      <c r="F1355" s="100"/>
      <c r="G1355" s="100"/>
      <c r="H1355" s="100"/>
      <c r="I1355" s="100"/>
      <c r="J1355" s="100"/>
      <c r="K1355" s="100"/>
      <c r="L1355" s="100"/>
      <c r="M1355" s="100"/>
      <c r="N1355" s="100"/>
      <c r="O1355" s="100"/>
      <c r="P1355" s="100"/>
    </row>
    <row r="1356" spans="1:16">
      <c r="A1356" s="101" t="s">
        <v>937</v>
      </c>
      <c r="B1356" s="96" t="s">
        <v>944</v>
      </c>
      <c r="C1356" s="97">
        <v>401.62</v>
      </c>
      <c r="D1356" s="106" t="s">
        <v>934</v>
      </c>
      <c r="E1356" s="100"/>
      <c r="F1356" s="100"/>
      <c r="G1356" s="100"/>
      <c r="H1356" s="100"/>
      <c r="I1356" s="100"/>
      <c r="J1356" s="100"/>
      <c r="K1356" s="100"/>
      <c r="L1356" s="100"/>
      <c r="M1356" s="100"/>
      <c r="N1356" s="100"/>
      <c r="O1356" s="100"/>
      <c r="P1356" s="100"/>
    </row>
    <row r="1357" spans="1:16">
      <c r="A1357" s="101" t="s">
        <v>935</v>
      </c>
      <c r="B1357" s="96" t="s">
        <v>945</v>
      </c>
      <c r="C1357" s="97">
        <v>137.38</v>
      </c>
      <c r="D1357" s="106" t="s">
        <v>934</v>
      </c>
      <c r="E1357" s="100"/>
      <c r="F1357" s="100"/>
      <c r="G1357" s="100"/>
      <c r="H1357" s="100"/>
      <c r="I1357" s="100"/>
      <c r="J1357" s="100"/>
      <c r="K1357" s="100"/>
      <c r="L1357" s="100"/>
      <c r="M1357" s="100"/>
      <c r="N1357" s="100"/>
      <c r="O1357" s="100"/>
      <c r="P1357" s="100"/>
    </row>
    <row r="1358" spans="1:16">
      <c r="A1358" s="101" t="s">
        <v>946</v>
      </c>
      <c r="B1358" s="96" t="s">
        <v>947</v>
      </c>
      <c r="C1358" s="97">
        <v>278.91000000000003</v>
      </c>
      <c r="D1358" s="106" t="s">
        <v>934</v>
      </c>
      <c r="E1358" s="100"/>
      <c r="F1358" s="100"/>
      <c r="G1358" s="100"/>
      <c r="H1358" s="100"/>
      <c r="I1358" s="100"/>
      <c r="J1358" s="100"/>
      <c r="K1358" s="100"/>
      <c r="L1358" s="100"/>
      <c r="M1358" s="100"/>
      <c r="N1358" s="100"/>
      <c r="O1358" s="100"/>
      <c r="P1358" s="100"/>
    </row>
    <row r="1359" spans="1:16">
      <c r="A1359" s="101" t="s">
        <v>948</v>
      </c>
      <c r="B1359" s="96" t="s">
        <v>949</v>
      </c>
      <c r="C1359" s="97">
        <v>799.33</v>
      </c>
      <c r="D1359" s="106" t="s">
        <v>934</v>
      </c>
      <c r="E1359" s="100"/>
      <c r="F1359" s="100"/>
      <c r="G1359" s="100"/>
      <c r="H1359" s="100"/>
      <c r="I1359" s="100"/>
      <c r="J1359" s="100"/>
      <c r="K1359" s="100"/>
      <c r="L1359" s="100"/>
      <c r="M1359" s="100"/>
      <c r="N1359" s="100"/>
      <c r="O1359" s="100"/>
      <c r="P1359" s="100"/>
    </row>
    <row r="1360" spans="1:16">
      <c r="A1360" s="101" t="s">
        <v>950</v>
      </c>
      <c r="B1360" s="96" t="s">
        <v>951</v>
      </c>
      <c r="C1360" s="97">
        <v>38</v>
      </c>
      <c r="D1360" s="106" t="s">
        <v>934</v>
      </c>
      <c r="E1360" s="100"/>
      <c r="F1360" s="100"/>
      <c r="G1360" s="100"/>
      <c r="H1360" s="100"/>
      <c r="I1360" s="100"/>
      <c r="J1360" s="100"/>
      <c r="K1360" s="100"/>
      <c r="L1360" s="100"/>
      <c r="M1360" s="100"/>
      <c r="N1360" s="100"/>
      <c r="O1360" s="100"/>
      <c r="P1360" s="100"/>
    </row>
    <row r="1361" spans="1:16">
      <c r="A1361" s="101" t="s">
        <v>952</v>
      </c>
      <c r="B1361" s="96" t="s">
        <v>953</v>
      </c>
      <c r="C1361" s="98">
        <v>1553.64</v>
      </c>
      <c r="D1361" s="106" t="s">
        <v>934</v>
      </c>
      <c r="E1361" s="100"/>
      <c r="F1361" s="100"/>
      <c r="G1361" s="100"/>
      <c r="H1361" s="100"/>
      <c r="I1361" s="100"/>
      <c r="J1361" s="100"/>
      <c r="K1361" s="100"/>
      <c r="L1361" s="100"/>
      <c r="M1361" s="100"/>
      <c r="N1361" s="100"/>
      <c r="O1361" s="100"/>
      <c r="P1361" s="100"/>
    </row>
    <row r="1362" spans="1:16">
      <c r="A1362" s="101" t="s">
        <v>937</v>
      </c>
      <c r="B1362" s="96" t="s">
        <v>954</v>
      </c>
      <c r="C1362" s="97">
        <v>481</v>
      </c>
      <c r="D1362" s="106" t="s">
        <v>934</v>
      </c>
      <c r="E1362" s="100"/>
      <c r="F1362" s="100"/>
      <c r="G1362" s="100"/>
      <c r="H1362" s="100"/>
      <c r="I1362" s="100"/>
      <c r="J1362" s="100"/>
      <c r="K1362" s="100"/>
      <c r="L1362" s="100"/>
      <c r="M1362" s="100"/>
      <c r="N1362" s="100"/>
      <c r="O1362" s="100"/>
      <c r="P1362" s="100"/>
    </row>
    <row r="1363" spans="1:16">
      <c r="A1363" s="101" t="s">
        <v>955</v>
      </c>
      <c r="B1363" s="96" t="s">
        <v>956</v>
      </c>
      <c r="C1363" s="98">
        <v>1160.8699999999999</v>
      </c>
      <c r="D1363" s="106" t="s">
        <v>934</v>
      </c>
      <c r="E1363" s="100"/>
      <c r="F1363" s="100"/>
      <c r="G1363" s="100"/>
      <c r="H1363" s="100"/>
      <c r="I1363" s="100"/>
      <c r="J1363" s="100"/>
      <c r="K1363" s="100"/>
      <c r="L1363" s="100"/>
      <c r="M1363" s="100"/>
      <c r="N1363" s="100"/>
      <c r="O1363" s="100"/>
      <c r="P1363" s="100"/>
    </row>
    <row r="1364" spans="1:16">
      <c r="A1364" s="101" t="s">
        <v>957</v>
      </c>
      <c r="B1364" s="96" t="s">
        <v>958</v>
      </c>
      <c r="C1364" s="97">
        <v>154.4</v>
      </c>
      <c r="D1364" s="106" t="s">
        <v>934</v>
      </c>
      <c r="E1364" s="100"/>
      <c r="F1364" s="100"/>
      <c r="G1364" s="100"/>
      <c r="H1364" s="100"/>
      <c r="I1364" s="100"/>
      <c r="J1364" s="100"/>
      <c r="K1364" s="100"/>
      <c r="L1364" s="100"/>
      <c r="M1364" s="100"/>
      <c r="N1364" s="100"/>
      <c r="O1364" s="100"/>
      <c r="P1364" s="100"/>
    </row>
    <row r="1365" spans="1:16">
      <c r="A1365" s="101" t="s">
        <v>959</v>
      </c>
      <c r="B1365" s="96" t="s">
        <v>960</v>
      </c>
      <c r="C1365" s="97">
        <v>800.67</v>
      </c>
      <c r="D1365" s="106" t="s">
        <v>934</v>
      </c>
      <c r="E1365" s="100"/>
      <c r="F1365" s="100"/>
      <c r="G1365" s="100"/>
      <c r="H1365" s="100"/>
      <c r="I1365" s="100"/>
      <c r="J1365" s="100"/>
      <c r="K1365" s="100"/>
      <c r="L1365" s="100"/>
      <c r="M1365" s="100"/>
      <c r="N1365" s="100"/>
      <c r="O1365" s="100"/>
      <c r="P1365" s="100"/>
    </row>
    <row r="1366" spans="1:16">
      <c r="A1366" s="101" t="s">
        <v>932</v>
      </c>
      <c r="B1366" s="96" t="s">
        <v>961</v>
      </c>
      <c r="C1366" s="97">
        <v>49.9</v>
      </c>
      <c r="D1366" s="106" t="s">
        <v>934</v>
      </c>
      <c r="E1366" s="100"/>
      <c r="F1366" s="100"/>
      <c r="G1366" s="100"/>
      <c r="H1366" s="100"/>
      <c r="I1366" s="100"/>
      <c r="J1366" s="100"/>
      <c r="K1366" s="100"/>
      <c r="L1366" s="100"/>
      <c r="M1366" s="100"/>
      <c r="N1366" s="100"/>
      <c r="O1366" s="100"/>
      <c r="P1366" s="100"/>
    </row>
    <row r="1367" spans="1:16">
      <c r="A1367" s="101" t="s">
        <v>937</v>
      </c>
      <c r="B1367" s="96" t="s">
        <v>954</v>
      </c>
      <c r="C1367" s="97">
        <v>482.74</v>
      </c>
      <c r="D1367" s="106" t="s">
        <v>934</v>
      </c>
      <c r="E1367" s="100"/>
      <c r="F1367" s="100"/>
      <c r="G1367" s="100"/>
      <c r="H1367" s="100"/>
      <c r="I1367" s="100"/>
      <c r="J1367" s="100"/>
      <c r="K1367" s="100"/>
      <c r="L1367" s="100"/>
      <c r="M1367" s="100"/>
      <c r="N1367" s="100"/>
      <c r="O1367" s="100"/>
      <c r="P1367" s="100"/>
    </row>
    <row r="1368" spans="1:16">
      <c r="A1368" s="101" t="s">
        <v>937</v>
      </c>
      <c r="B1368" s="96" t="s">
        <v>939</v>
      </c>
      <c r="C1368" s="97">
        <v>408.43</v>
      </c>
      <c r="D1368" s="106" t="s">
        <v>934</v>
      </c>
      <c r="E1368" s="100"/>
      <c r="F1368" s="100"/>
      <c r="G1368" s="100"/>
      <c r="H1368" s="100"/>
      <c r="I1368" s="100"/>
      <c r="J1368" s="100"/>
      <c r="K1368" s="100"/>
      <c r="L1368" s="100"/>
      <c r="M1368" s="100"/>
      <c r="N1368" s="100"/>
      <c r="O1368" s="100"/>
      <c r="P1368" s="100"/>
    </row>
    <row r="1369" spans="1:16">
      <c r="A1369" s="101" t="s">
        <v>937</v>
      </c>
      <c r="B1369" s="96" t="s">
        <v>939</v>
      </c>
      <c r="C1369" s="98">
        <v>1251.95</v>
      </c>
      <c r="D1369" s="106" t="s">
        <v>934</v>
      </c>
      <c r="E1369" s="100"/>
      <c r="F1369" s="100"/>
      <c r="G1369" s="100"/>
      <c r="H1369" s="100"/>
      <c r="I1369" s="100"/>
      <c r="J1369" s="100"/>
      <c r="K1369" s="100"/>
      <c r="L1369" s="100"/>
      <c r="M1369" s="100"/>
      <c r="N1369" s="100"/>
      <c r="O1369" s="100"/>
      <c r="P1369" s="100"/>
    </row>
    <row r="1370" spans="1:16">
      <c r="A1370" s="101" t="s">
        <v>962</v>
      </c>
      <c r="B1370" s="96" t="s">
        <v>963</v>
      </c>
      <c r="C1370" s="98">
        <v>2874.84</v>
      </c>
      <c r="D1370" s="106" t="s">
        <v>934</v>
      </c>
      <c r="E1370" s="100"/>
      <c r="F1370" s="100"/>
      <c r="G1370" s="100"/>
      <c r="H1370" s="100"/>
      <c r="I1370" s="100"/>
      <c r="J1370" s="100"/>
      <c r="K1370" s="100"/>
      <c r="L1370" s="100"/>
      <c r="M1370" s="100"/>
      <c r="N1370" s="100"/>
      <c r="O1370" s="100"/>
      <c r="P1370" s="100"/>
    </row>
    <row r="1371" spans="1:16">
      <c r="A1371" s="101" t="s">
        <v>937</v>
      </c>
      <c r="B1371" s="96" t="s">
        <v>954</v>
      </c>
      <c r="C1371" s="97">
        <v>493.21</v>
      </c>
      <c r="D1371" s="106" t="s">
        <v>934</v>
      </c>
      <c r="E1371" s="100"/>
      <c r="F1371" s="100"/>
      <c r="G1371" s="100"/>
      <c r="H1371" s="100"/>
      <c r="I1371" s="100"/>
      <c r="J1371" s="100"/>
      <c r="K1371" s="100"/>
      <c r="L1371" s="100"/>
      <c r="M1371" s="100"/>
      <c r="N1371" s="100"/>
      <c r="O1371" s="100"/>
      <c r="P1371" s="100"/>
    </row>
    <row r="1372" spans="1:16">
      <c r="A1372" s="101" t="s">
        <v>957</v>
      </c>
      <c r="B1372" s="96" t="s">
        <v>958</v>
      </c>
      <c r="C1372" s="97">
        <v>239.1</v>
      </c>
      <c r="D1372" s="106" t="s">
        <v>934</v>
      </c>
      <c r="E1372" s="100"/>
      <c r="F1372" s="100"/>
      <c r="G1372" s="100"/>
      <c r="H1372" s="100"/>
      <c r="I1372" s="100"/>
      <c r="J1372" s="100"/>
      <c r="K1372" s="100"/>
      <c r="L1372" s="100"/>
      <c r="M1372" s="100"/>
      <c r="N1372" s="100"/>
      <c r="O1372" s="100"/>
      <c r="P1372" s="100"/>
    </row>
    <row r="1373" spans="1:16">
      <c r="A1373" s="101" t="s">
        <v>964</v>
      </c>
      <c r="B1373" s="96" t="s">
        <v>965</v>
      </c>
      <c r="C1373" s="97">
        <v>163.46</v>
      </c>
      <c r="D1373" s="106" t="s">
        <v>934</v>
      </c>
      <c r="E1373" s="100"/>
      <c r="F1373" s="100"/>
      <c r="G1373" s="100"/>
      <c r="H1373" s="100"/>
      <c r="I1373" s="100"/>
      <c r="J1373" s="100"/>
      <c r="K1373" s="100"/>
      <c r="L1373" s="100"/>
      <c r="M1373" s="100"/>
      <c r="N1373" s="100"/>
      <c r="O1373" s="100"/>
      <c r="P1373" s="100"/>
    </row>
    <row r="1374" spans="1:16">
      <c r="A1374" s="101" t="s">
        <v>955</v>
      </c>
      <c r="B1374" s="96" t="s">
        <v>966</v>
      </c>
      <c r="C1374" s="97">
        <v>409.56</v>
      </c>
      <c r="D1374" s="106" t="s">
        <v>934</v>
      </c>
      <c r="E1374" s="100"/>
      <c r="F1374" s="100"/>
      <c r="G1374" s="100"/>
      <c r="H1374" s="100"/>
      <c r="I1374" s="100"/>
      <c r="J1374" s="100"/>
      <c r="K1374" s="100"/>
      <c r="L1374" s="100"/>
      <c r="M1374" s="100"/>
      <c r="N1374" s="100"/>
      <c r="O1374" s="100"/>
      <c r="P1374" s="100"/>
    </row>
    <row r="1375" spans="1:16">
      <c r="A1375" s="101" t="s">
        <v>955</v>
      </c>
      <c r="B1375" s="96" t="s">
        <v>967</v>
      </c>
      <c r="C1375" s="97">
        <v>623.78</v>
      </c>
      <c r="D1375" s="106" t="s">
        <v>934</v>
      </c>
      <c r="E1375" s="100"/>
      <c r="F1375" s="100"/>
      <c r="G1375" s="100"/>
      <c r="H1375" s="100"/>
      <c r="I1375" s="100"/>
      <c r="J1375" s="100"/>
      <c r="K1375" s="100"/>
      <c r="L1375" s="100"/>
      <c r="M1375" s="100"/>
      <c r="N1375" s="100"/>
      <c r="O1375" s="100"/>
      <c r="P1375" s="100"/>
    </row>
    <row r="1376" spans="1:16">
      <c r="A1376" s="101" t="s">
        <v>937</v>
      </c>
      <c r="B1376" s="96" t="s">
        <v>968</v>
      </c>
      <c r="C1376" s="98">
        <v>1522.5</v>
      </c>
      <c r="D1376" s="106" t="s">
        <v>934</v>
      </c>
      <c r="E1376" s="100"/>
      <c r="F1376" s="100"/>
      <c r="G1376" s="100"/>
      <c r="H1376" s="100"/>
      <c r="I1376" s="100"/>
      <c r="J1376" s="100"/>
      <c r="K1376" s="100"/>
      <c r="L1376" s="100"/>
      <c r="M1376" s="100"/>
      <c r="N1376" s="100"/>
      <c r="O1376" s="100"/>
      <c r="P1376" s="100"/>
    </row>
    <row r="1377" spans="1:16">
      <c r="A1377" s="101" t="s">
        <v>937</v>
      </c>
      <c r="B1377" s="96" t="s">
        <v>954</v>
      </c>
      <c r="C1377" s="97">
        <v>446.21</v>
      </c>
      <c r="D1377" s="106" t="s">
        <v>934</v>
      </c>
      <c r="E1377" s="100"/>
      <c r="F1377" s="100"/>
      <c r="G1377" s="100"/>
      <c r="H1377" s="100"/>
      <c r="I1377" s="100"/>
      <c r="J1377" s="100"/>
      <c r="K1377" s="100"/>
      <c r="L1377" s="100"/>
      <c r="M1377" s="100"/>
      <c r="N1377" s="100"/>
      <c r="O1377" s="100"/>
      <c r="P1377" s="100"/>
    </row>
    <row r="1378" spans="1:16">
      <c r="A1378" s="101" t="s">
        <v>969</v>
      </c>
      <c r="B1378" s="96" t="s">
        <v>970</v>
      </c>
      <c r="C1378" s="98">
        <v>2180.56</v>
      </c>
      <c r="D1378" s="106" t="s">
        <v>934</v>
      </c>
      <c r="E1378" s="100"/>
      <c r="F1378" s="100"/>
      <c r="G1378" s="100"/>
      <c r="H1378" s="100"/>
      <c r="I1378" s="100"/>
      <c r="J1378" s="100"/>
      <c r="K1378" s="100"/>
      <c r="L1378" s="100"/>
      <c r="M1378" s="100"/>
      <c r="N1378" s="100"/>
      <c r="O1378" s="100"/>
      <c r="P1378" s="100"/>
    </row>
    <row r="1379" spans="1:16">
      <c r="A1379" s="101" t="s">
        <v>955</v>
      </c>
      <c r="B1379" s="96" t="s">
        <v>971</v>
      </c>
      <c r="C1379" s="98">
        <v>1315.27</v>
      </c>
      <c r="D1379" s="106" t="s">
        <v>934</v>
      </c>
      <c r="E1379" s="100"/>
      <c r="F1379" s="100"/>
      <c r="G1379" s="100"/>
      <c r="H1379" s="100"/>
      <c r="I1379" s="100"/>
      <c r="J1379" s="100"/>
      <c r="K1379" s="100"/>
      <c r="L1379" s="100"/>
      <c r="M1379" s="100"/>
      <c r="N1379" s="100"/>
      <c r="O1379" s="100"/>
      <c r="P1379" s="100"/>
    </row>
    <row r="1380" spans="1:16">
      <c r="A1380" s="101" t="s">
        <v>937</v>
      </c>
      <c r="B1380" s="96" t="s">
        <v>972</v>
      </c>
      <c r="C1380" s="97">
        <v>361.56</v>
      </c>
      <c r="D1380" s="106" t="s">
        <v>934</v>
      </c>
      <c r="E1380" s="100"/>
      <c r="F1380" s="100"/>
      <c r="G1380" s="100"/>
      <c r="H1380" s="100"/>
      <c r="I1380" s="100"/>
      <c r="J1380" s="100"/>
      <c r="K1380" s="100"/>
      <c r="L1380" s="100"/>
      <c r="M1380" s="100"/>
      <c r="N1380" s="100"/>
      <c r="O1380" s="100"/>
      <c r="P1380" s="100"/>
    </row>
    <row r="1381" spans="1:16">
      <c r="A1381" s="101" t="s">
        <v>973</v>
      </c>
      <c r="B1381" s="96" t="s">
        <v>953</v>
      </c>
      <c r="C1381" s="97">
        <v>481.82</v>
      </c>
      <c r="D1381" s="106" t="s">
        <v>934</v>
      </c>
      <c r="E1381" s="100"/>
      <c r="F1381" s="100"/>
      <c r="G1381" s="100"/>
      <c r="H1381" s="100"/>
      <c r="I1381" s="100"/>
      <c r="J1381" s="100"/>
      <c r="K1381" s="100"/>
      <c r="L1381" s="100"/>
      <c r="M1381" s="100"/>
      <c r="N1381" s="100"/>
      <c r="O1381" s="100"/>
      <c r="P1381" s="100"/>
    </row>
    <row r="1382" spans="1:16">
      <c r="A1382" s="101" t="s">
        <v>974</v>
      </c>
      <c r="B1382" s="96" t="s">
        <v>975</v>
      </c>
      <c r="C1382" s="97">
        <v>310.29000000000002</v>
      </c>
      <c r="D1382" s="106" t="s">
        <v>934</v>
      </c>
      <c r="E1382" s="100"/>
      <c r="F1382" s="100"/>
      <c r="G1382" s="100"/>
      <c r="H1382" s="100"/>
      <c r="I1382" s="100"/>
      <c r="J1382" s="100"/>
      <c r="K1382" s="100"/>
      <c r="L1382" s="100"/>
      <c r="M1382" s="100"/>
      <c r="N1382" s="100"/>
      <c r="O1382" s="100"/>
      <c r="P1382" s="100"/>
    </row>
    <row r="1383" spans="1:16">
      <c r="A1383" s="101" t="s">
        <v>976</v>
      </c>
      <c r="B1383" s="96" t="s">
        <v>967</v>
      </c>
      <c r="C1383" s="97">
        <v>259.11</v>
      </c>
      <c r="D1383" s="106" t="s">
        <v>934</v>
      </c>
      <c r="E1383" s="100"/>
      <c r="F1383" s="100"/>
      <c r="G1383" s="100"/>
      <c r="H1383" s="100"/>
      <c r="I1383" s="100"/>
      <c r="J1383" s="100"/>
      <c r="K1383" s="100"/>
      <c r="L1383" s="100"/>
      <c r="M1383" s="100"/>
      <c r="N1383" s="100"/>
      <c r="O1383" s="100"/>
      <c r="P1383" s="100"/>
    </row>
    <row r="1384" spans="1:16">
      <c r="A1384" s="101" t="s">
        <v>935</v>
      </c>
      <c r="B1384" s="96" t="s">
        <v>977</v>
      </c>
      <c r="C1384" s="97" t="s">
        <v>978</v>
      </c>
      <c r="D1384" s="106" t="s">
        <v>934</v>
      </c>
      <c r="E1384" s="100"/>
      <c r="F1384" s="100"/>
      <c r="G1384" s="100"/>
      <c r="H1384" s="100"/>
      <c r="I1384" s="100"/>
      <c r="J1384" s="100"/>
      <c r="K1384" s="100"/>
      <c r="L1384" s="100"/>
      <c r="M1384" s="100"/>
      <c r="N1384" s="100"/>
      <c r="O1384" s="100"/>
      <c r="P1384" s="100"/>
    </row>
    <row r="1385" spans="1:16">
      <c r="A1385" s="101" t="s">
        <v>979</v>
      </c>
      <c r="B1385" s="96" t="s">
        <v>967</v>
      </c>
      <c r="C1385" s="98">
        <v>2607.15</v>
      </c>
      <c r="D1385" s="106" t="s">
        <v>934</v>
      </c>
      <c r="E1385" s="100"/>
      <c r="F1385" s="100"/>
      <c r="G1385" s="100"/>
      <c r="H1385" s="100"/>
      <c r="I1385" s="100"/>
      <c r="J1385" s="100"/>
      <c r="K1385" s="100"/>
      <c r="L1385" s="100"/>
      <c r="M1385" s="100"/>
      <c r="N1385" s="100"/>
      <c r="O1385" s="100"/>
      <c r="P1385" s="100"/>
    </row>
    <row r="1386" spans="1:16">
      <c r="A1386" s="101" t="s">
        <v>937</v>
      </c>
      <c r="B1386" s="96" t="s">
        <v>954</v>
      </c>
      <c r="C1386" s="98">
        <v>5000</v>
      </c>
      <c r="D1386" s="106" t="s">
        <v>934</v>
      </c>
      <c r="E1386" s="100"/>
      <c r="F1386" s="100"/>
      <c r="G1386" s="100"/>
      <c r="H1386" s="100"/>
      <c r="I1386" s="100"/>
      <c r="J1386" s="100"/>
      <c r="K1386" s="100"/>
      <c r="L1386" s="100"/>
      <c r="M1386" s="100"/>
      <c r="N1386" s="100"/>
      <c r="O1386" s="100"/>
      <c r="P1386" s="100"/>
    </row>
    <row r="1387" spans="1:16">
      <c r="A1387" s="101" t="s">
        <v>980</v>
      </c>
      <c r="B1387" s="96" t="s">
        <v>981</v>
      </c>
      <c r="C1387" s="97">
        <v>331.08</v>
      </c>
      <c r="D1387" s="106" t="s">
        <v>934</v>
      </c>
      <c r="E1387" s="100"/>
      <c r="F1387" s="100"/>
      <c r="G1387" s="100"/>
      <c r="H1387" s="100"/>
      <c r="I1387" s="100"/>
      <c r="J1387" s="100"/>
      <c r="K1387" s="100"/>
      <c r="L1387" s="100"/>
      <c r="M1387" s="100"/>
      <c r="N1387" s="100"/>
      <c r="O1387" s="100"/>
      <c r="P1387" s="100"/>
    </row>
    <row r="1388" spans="1:16">
      <c r="A1388" s="101" t="s">
        <v>937</v>
      </c>
      <c r="B1388" s="96" t="s">
        <v>968</v>
      </c>
      <c r="C1388" s="97">
        <v>203.38</v>
      </c>
      <c r="D1388" s="106" t="s">
        <v>934</v>
      </c>
      <c r="E1388" s="100"/>
      <c r="F1388" s="100"/>
      <c r="G1388" s="100"/>
      <c r="H1388" s="100"/>
      <c r="I1388" s="100"/>
      <c r="J1388" s="100"/>
      <c r="K1388" s="100"/>
      <c r="L1388" s="100"/>
      <c r="M1388" s="100"/>
      <c r="N1388" s="100"/>
      <c r="O1388" s="100"/>
      <c r="P1388" s="100"/>
    </row>
    <row r="1389" spans="1:16">
      <c r="A1389" s="101" t="s">
        <v>955</v>
      </c>
      <c r="B1389" s="96" t="s">
        <v>966</v>
      </c>
      <c r="C1389" s="98">
        <v>1255.1199999999999</v>
      </c>
      <c r="D1389" s="106" t="s">
        <v>934</v>
      </c>
      <c r="E1389" s="100"/>
      <c r="F1389" s="100"/>
      <c r="G1389" s="100"/>
      <c r="H1389" s="100"/>
      <c r="I1389" s="100"/>
      <c r="J1389" s="100"/>
      <c r="K1389" s="100"/>
      <c r="L1389" s="100"/>
      <c r="M1389" s="100"/>
      <c r="N1389" s="100"/>
      <c r="O1389" s="100"/>
      <c r="P1389" s="100"/>
    </row>
    <row r="1390" spans="1:16">
      <c r="A1390" s="101" t="s">
        <v>937</v>
      </c>
      <c r="B1390" s="96" t="s">
        <v>982</v>
      </c>
      <c r="C1390" s="97">
        <v>110</v>
      </c>
      <c r="D1390" s="106" t="s">
        <v>934</v>
      </c>
      <c r="E1390" s="100"/>
      <c r="F1390" s="100"/>
      <c r="G1390" s="100"/>
      <c r="H1390" s="100"/>
      <c r="I1390" s="100"/>
      <c r="J1390" s="100"/>
      <c r="K1390" s="100"/>
      <c r="L1390" s="100"/>
      <c r="M1390" s="100"/>
      <c r="N1390" s="100"/>
      <c r="O1390" s="100"/>
      <c r="P1390" s="100"/>
    </row>
    <row r="1391" spans="1:16">
      <c r="A1391" s="101" t="s">
        <v>955</v>
      </c>
      <c r="B1391" s="96" t="s">
        <v>966</v>
      </c>
      <c r="C1391" s="97">
        <v>267.52999999999997</v>
      </c>
      <c r="D1391" s="106" t="s">
        <v>934</v>
      </c>
      <c r="E1391" s="100"/>
      <c r="F1391" s="100"/>
      <c r="G1391" s="100"/>
      <c r="H1391" s="100"/>
      <c r="I1391" s="100"/>
      <c r="J1391" s="100"/>
      <c r="K1391" s="100"/>
      <c r="L1391" s="100"/>
      <c r="M1391" s="100"/>
      <c r="N1391" s="100"/>
      <c r="O1391" s="100"/>
      <c r="P1391" s="100"/>
    </row>
    <row r="1392" spans="1:16">
      <c r="A1392" s="101" t="s">
        <v>955</v>
      </c>
      <c r="B1392" s="96" t="s">
        <v>956</v>
      </c>
      <c r="C1392" s="97">
        <v>457.38</v>
      </c>
      <c r="D1392" s="106" t="s">
        <v>934</v>
      </c>
      <c r="E1392" s="100"/>
      <c r="F1392" s="100"/>
      <c r="G1392" s="100"/>
      <c r="H1392" s="100"/>
      <c r="I1392" s="100"/>
      <c r="J1392" s="100"/>
      <c r="K1392" s="100"/>
      <c r="L1392" s="100"/>
      <c r="M1392" s="100"/>
      <c r="N1392" s="100"/>
      <c r="O1392" s="100"/>
      <c r="P1392" s="100"/>
    </row>
    <row r="1393" spans="1:16">
      <c r="A1393" s="101" t="s">
        <v>955</v>
      </c>
      <c r="B1393" s="96" t="s">
        <v>971</v>
      </c>
      <c r="C1393" s="97">
        <v>700.59</v>
      </c>
      <c r="D1393" s="106" t="s">
        <v>934</v>
      </c>
      <c r="E1393" s="100"/>
      <c r="F1393" s="100"/>
      <c r="G1393" s="100"/>
      <c r="H1393" s="100"/>
      <c r="I1393" s="100"/>
      <c r="J1393" s="100"/>
      <c r="K1393" s="100"/>
      <c r="L1393" s="100"/>
      <c r="M1393" s="100"/>
      <c r="N1393" s="100"/>
      <c r="O1393" s="100"/>
      <c r="P1393" s="100"/>
    </row>
    <row r="1394" spans="1:16">
      <c r="A1394" s="101" t="s">
        <v>937</v>
      </c>
      <c r="B1394" s="96" t="s">
        <v>983</v>
      </c>
      <c r="C1394" s="97">
        <v>498.96</v>
      </c>
      <c r="D1394" s="106" t="s">
        <v>934</v>
      </c>
      <c r="E1394" s="100"/>
      <c r="F1394" s="100"/>
      <c r="G1394" s="100"/>
      <c r="H1394" s="100"/>
      <c r="I1394" s="100"/>
      <c r="J1394" s="100"/>
      <c r="K1394" s="100"/>
      <c r="L1394" s="100"/>
      <c r="M1394" s="100"/>
      <c r="N1394" s="100"/>
      <c r="O1394" s="100"/>
      <c r="P1394" s="100"/>
    </row>
    <row r="1395" spans="1:16">
      <c r="A1395" s="101" t="s">
        <v>935</v>
      </c>
      <c r="B1395" s="96" t="s">
        <v>984</v>
      </c>
      <c r="C1395" s="98">
        <v>4634.3</v>
      </c>
      <c r="D1395" s="106" t="s">
        <v>934</v>
      </c>
      <c r="E1395" s="100"/>
      <c r="F1395" s="100"/>
      <c r="G1395" s="100"/>
      <c r="H1395" s="100"/>
      <c r="I1395" s="100"/>
      <c r="J1395" s="100"/>
      <c r="K1395" s="100"/>
      <c r="L1395" s="100"/>
      <c r="M1395" s="100"/>
      <c r="N1395" s="100"/>
      <c r="O1395" s="100"/>
      <c r="P1395" s="100"/>
    </row>
    <row r="1396" spans="1:16">
      <c r="A1396" s="101" t="s">
        <v>935</v>
      </c>
      <c r="B1396" s="96" t="s">
        <v>985</v>
      </c>
      <c r="C1396" s="98">
        <v>2382.44</v>
      </c>
      <c r="D1396" s="106" t="s">
        <v>934</v>
      </c>
      <c r="E1396" s="100"/>
      <c r="F1396" s="100"/>
      <c r="G1396" s="100"/>
      <c r="H1396" s="100"/>
      <c r="I1396" s="100"/>
      <c r="J1396" s="100"/>
      <c r="K1396" s="100"/>
      <c r="L1396" s="100"/>
      <c r="M1396" s="100"/>
      <c r="N1396" s="100"/>
      <c r="O1396" s="100"/>
      <c r="P1396" s="100"/>
    </row>
    <row r="1397" spans="1:16">
      <c r="A1397" s="101" t="s">
        <v>986</v>
      </c>
      <c r="B1397" s="96" t="s">
        <v>987</v>
      </c>
      <c r="C1397" s="98">
        <v>1048.1600000000001</v>
      </c>
      <c r="D1397" s="106" t="s">
        <v>934</v>
      </c>
      <c r="E1397" s="100"/>
      <c r="F1397" s="100"/>
      <c r="G1397" s="100"/>
      <c r="H1397" s="100"/>
      <c r="I1397" s="100"/>
      <c r="J1397" s="100"/>
      <c r="K1397" s="100"/>
      <c r="L1397" s="100"/>
      <c r="M1397" s="100"/>
      <c r="N1397" s="100"/>
      <c r="O1397" s="100"/>
      <c r="P1397" s="100"/>
    </row>
    <row r="1398" spans="1:16">
      <c r="A1398" s="101" t="s">
        <v>937</v>
      </c>
      <c r="B1398" s="96" t="s">
        <v>988</v>
      </c>
      <c r="C1398" s="98">
        <v>2470.9499999999998</v>
      </c>
      <c r="D1398" s="106" t="s">
        <v>934</v>
      </c>
      <c r="E1398" s="100"/>
      <c r="F1398" s="100"/>
      <c r="G1398" s="100"/>
      <c r="H1398" s="100"/>
      <c r="I1398" s="100"/>
      <c r="J1398" s="100"/>
      <c r="K1398" s="100"/>
      <c r="L1398" s="100"/>
      <c r="M1398" s="100"/>
      <c r="N1398" s="100"/>
      <c r="O1398" s="100"/>
      <c r="P1398" s="100"/>
    </row>
    <row r="1399" spans="1:16">
      <c r="A1399" s="101" t="s">
        <v>957</v>
      </c>
      <c r="B1399" s="96" t="s">
        <v>958</v>
      </c>
      <c r="C1399" s="97">
        <v>69.02</v>
      </c>
      <c r="D1399" s="106" t="s">
        <v>934</v>
      </c>
      <c r="E1399" s="100"/>
      <c r="F1399" s="100"/>
      <c r="G1399" s="100"/>
      <c r="H1399" s="100"/>
      <c r="I1399" s="100"/>
      <c r="J1399" s="100"/>
      <c r="K1399" s="100"/>
      <c r="L1399" s="100"/>
      <c r="M1399" s="100"/>
      <c r="N1399" s="100"/>
      <c r="O1399" s="100"/>
      <c r="P1399" s="100"/>
    </row>
    <row r="1400" spans="1:16">
      <c r="A1400" s="101" t="s">
        <v>937</v>
      </c>
      <c r="B1400" s="96" t="s">
        <v>944</v>
      </c>
      <c r="C1400" s="97">
        <v>40.659999999999997</v>
      </c>
      <c r="D1400" s="106" t="s">
        <v>934</v>
      </c>
      <c r="E1400" s="100"/>
      <c r="F1400" s="100"/>
      <c r="G1400" s="100"/>
      <c r="H1400" s="100"/>
      <c r="I1400" s="100"/>
      <c r="J1400" s="100"/>
      <c r="K1400" s="100"/>
      <c r="L1400" s="100"/>
      <c r="M1400" s="100"/>
      <c r="N1400" s="100"/>
      <c r="O1400" s="100"/>
      <c r="P1400" s="100"/>
    </row>
    <row r="1401" spans="1:16">
      <c r="A1401" s="101" t="s">
        <v>989</v>
      </c>
      <c r="B1401" s="96" t="s">
        <v>757</v>
      </c>
      <c r="C1401" s="98">
        <v>4442.18</v>
      </c>
      <c r="D1401" s="106" t="s">
        <v>934</v>
      </c>
      <c r="E1401" s="100"/>
      <c r="F1401" s="100"/>
      <c r="G1401" s="100"/>
      <c r="H1401" s="100"/>
      <c r="I1401" s="100"/>
      <c r="J1401" s="100"/>
      <c r="K1401" s="100"/>
      <c r="L1401" s="100"/>
      <c r="M1401" s="100"/>
      <c r="N1401" s="100"/>
      <c r="O1401" s="100"/>
      <c r="P1401" s="100"/>
    </row>
    <row r="1402" spans="1:16">
      <c r="A1402" s="101" t="s">
        <v>990</v>
      </c>
      <c r="B1402" s="96" t="s">
        <v>991</v>
      </c>
      <c r="C1402" s="97">
        <v>665.5</v>
      </c>
      <c r="D1402" s="106" t="s">
        <v>934</v>
      </c>
      <c r="E1402" s="100"/>
      <c r="F1402" s="100"/>
      <c r="G1402" s="100"/>
      <c r="H1402" s="100"/>
      <c r="I1402" s="100"/>
      <c r="J1402" s="100"/>
      <c r="K1402" s="100"/>
      <c r="L1402" s="100"/>
      <c r="M1402" s="100"/>
      <c r="N1402" s="100"/>
      <c r="O1402" s="100"/>
      <c r="P1402" s="100"/>
    </row>
    <row r="1403" spans="1:16">
      <c r="A1403" s="101" t="s">
        <v>990</v>
      </c>
      <c r="B1403" s="96" t="s">
        <v>992</v>
      </c>
      <c r="C1403" s="97">
        <v>840.95</v>
      </c>
      <c r="D1403" s="106" t="s">
        <v>934</v>
      </c>
      <c r="E1403" s="100"/>
      <c r="F1403" s="100"/>
      <c r="G1403" s="100"/>
      <c r="H1403" s="100"/>
      <c r="I1403" s="100"/>
      <c r="J1403" s="100"/>
      <c r="K1403" s="100"/>
      <c r="L1403" s="100"/>
      <c r="M1403" s="100"/>
      <c r="N1403" s="100"/>
      <c r="O1403" s="100"/>
      <c r="P1403" s="100"/>
    </row>
    <row r="1404" spans="1:16">
      <c r="A1404" s="101" t="s">
        <v>993</v>
      </c>
      <c r="B1404" s="96" t="s">
        <v>994</v>
      </c>
      <c r="C1404" s="98">
        <v>3425.75</v>
      </c>
      <c r="D1404" s="106" t="s">
        <v>934</v>
      </c>
      <c r="E1404" s="100"/>
      <c r="F1404" s="100"/>
      <c r="G1404" s="100"/>
      <c r="H1404" s="100"/>
      <c r="I1404" s="100"/>
      <c r="J1404" s="100"/>
      <c r="K1404" s="100"/>
      <c r="L1404" s="100"/>
      <c r="M1404" s="100"/>
      <c r="N1404" s="100"/>
      <c r="O1404" s="100"/>
      <c r="P1404" s="100"/>
    </row>
    <row r="1405" spans="1:16">
      <c r="A1405" s="101" t="s">
        <v>937</v>
      </c>
      <c r="B1405" s="96" t="s">
        <v>940</v>
      </c>
      <c r="C1405" s="98">
        <v>2059.37</v>
      </c>
      <c r="D1405" s="106" t="s">
        <v>934</v>
      </c>
      <c r="E1405" s="100"/>
      <c r="F1405" s="100"/>
      <c r="G1405" s="100"/>
      <c r="H1405" s="100"/>
      <c r="I1405" s="100"/>
      <c r="J1405" s="100"/>
      <c r="K1405" s="100"/>
      <c r="L1405" s="100"/>
      <c r="M1405" s="100"/>
      <c r="N1405" s="100"/>
      <c r="O1405" s="100"/>
      <c r="P1405" s="100"/>
    </row>
    <row r="1406" spans="1:16">
      <c r="A1406" s="101" t="s">
        <v>995</v>
      </c>
      <c r="B1406" s="96" t="s">
        <v>688</v>
      </c>
      <c r="C1406" s="97">
        <v>167.85</v>
      </c>
      <c r="D1406" s="106" t="s">
        <v>934</v>
      </c>
      <c r="E1406" s="100"/>
      <c r="F1406" s="100"/>
      <c r="G1406" s="100"/>
      <c r="H1406" s="100"/>
      <c r="I1406" s="100"/>
      <c r="J1406" s="100"/>
      <c r="K1406" s="100"/>
      <c r="L1406" s="100"/>
      <c r="M1406" s="100"/>
      <c r="N1406" s="100"/>
      <c r="O1406" s="100"/>
      <c r="P1406" s="100"/>
    </row>
    <row r="1407" spans="1:16">
      <c r="A1407" s="101" t="s">
        <v>937</v>
      </c>
      <c r="B1407" s="96" t="s">
        <v>988</v>
      </c>
      <c r="C1407" s="97">
        <v>911.86</v>
      </c>
      <c r="D1407" s="106" t="s">
        <v>934</v>
      </c>
      <c r="E1407" s="100"/>
      <c r="F1407" s="100"/>
      <c r="G1407" s="100"/>
      <c r="H1407" s="100"/>
      <c r="I1407" s="100"/>
      <c r="J1407" s="100"/>
      <c r="K1407" s="100"/>
      <c r="L1407" s="100"/>
      <c r="M1407" s="100"/>
      <c r="N1407" s="100"/>
      <c r="O1407" s="100"/>
      <c r="P1407" s="100"/>
    </row>
    <row r="1408" spans="1:16">
      <c r="A1408" s="101" t="s">
        <v>937</v>
      </c>
      <c r="B1408" s="96" t="s">
        <v>972</v>
      </c>
      <c r="C1408" s="97">
        <v>265.82</v>
      </c>
      <c r="D1408" s="106" t="s">
        <v>934</v>
      </c>
      <c r="E1408" s="100"/>
      <c r="F1408" s="100"/>
      <c r="G1408" s="100"/>
      <c r="H1408" s="100"/>
      <c r="I1408" s="100"/>
      <c r="J1408" s="100"/>
      <c r="K1408" s="100"/>
      <c r="L1408" s="100"/>
      <c r="M1408" s="100"/>
      <c r="N1408" s="100"/>
      <c r="O1408" s="100"/>
      <c r="P1408" s="100"/>
    </row>
    <row r="1409" spans="1:16">
      <c r="A1409" s="101" t="s">
        <v>955</v>
      </c>
      <c r="B1409" s="96" t="s">
        <v>966</v>
      </c>
      <c r="C1409" s="98">
        <v>1079.8</v>
      </c>
      <c r="D1409" s="106" t="s">
        <v>934</v>
      </c>
      <c r="E1409" s="100"/>
      <c r="F1409" s="100"/>
      <c r="G1409" s="100"/>
      <c r="H1409" s="100"/>
      <c r="I1409" s="100"/>
      <c r="J1409" s="100"/>
      <c r="K1409" s="100"/>
      <c r="L1409" s="100"/>
      <c r="M1409" s="100"/>
      <c r="N1409" s="100"/>
      <c r="O1409" s="100"/>
      <c r="P1409" s="100"/>
    </row>
    <row r="1410" spans="1:16">
      <c r="A1410" s="101" t="s">
        <v>996</v>
      </c>
      <c r="B1410" s="96" t="s">
        <v>997</v>
      </c>
      <c r="C1410" s="97">
        <v>644.39</v>
      </c>
      <c r="D1410" s="106" t="s">
        <v>934</v>
      </c>
      <c r="E1410" s="100"/>
      <c r="F1410" s="100"/>
      <c r="G1410" s="100"/>
      <c r="H1410" s="100"/>
      <c r="I1410" s="100"/>
      <c r="J1410" s="100"/>
      <c r="K1410" s="100"/>
      <c r="L1410" s="100"/>
      <c r="M1410" s="100"/>
      <c r="N1410" s="100"/>
      <c r="O1410" s="100"/>
      <c r="P1410" s="100"/>
    </row>
    <row r="1411" spans="1:16">
      <c r="A1411" s="101" t="s">
        <v>998</v>
      </c>
      <c r="B1411" s="96" t="s">
        <v>960</v>
      </c>
      <c r="C1411" s="97">
        <v>16.72</v>
      </c>
      <c r="D1411" s="106" t="s">
        <v>934</v>
      </c>
      <c r="E1411" s="100"/>
      <c r="F1411" s="100"/>
      <c r="G1411" s="100"/>
      <c r="H1411" s="100"/>
      <c r="I1411" s="100"/>
      <c r="J1411" s="100"/>
      <c r="K1411" s="100"/>
      <c r="L1411" s="100"/>
      <c r="M1411" s="100"/>
      <c r="N1411" s="100"/>
      <c r="O1411" s="100"/>
      <c r="P1411" s="100"/>
    </row>
    <row r="1412" spans="1:16">
      <c r="A1412" s="101" t="s">
        <v>999</v>
      </c>
      <c r="B1412" s="96" t="s">
        <v>1000</v>
      </c>
      <c r="C1412" s="97">
        <v>653.98</v>
      </c>
      <c r="D1412" s="106" t="s">
        <v>934</v>
      </c>
      <c r="E1412" s="100"/>
      <c r="F1412" s="100"/>
      <c r="G1412" s="100"/>
      <c r="H1412" s="100"/>
      <c r="I1412" s="100"/>
      <c r="J1412" s="100"/>
      <c r="K1412" s="100"/>
      <c r="L1412" s="100"/>
      <c r="M1412" s="100"/>
      <c r="N1412" s="100"/>
      <c r="O1412" s="100"/>
      <c r="P1412" s="100"/>
    </row>
    <row r="1413" spans="1:16">
      <c r="A1413" s="101" t="s">
        <v>974</v>
      </c>
      <c r="B1413" s="96" t="s">
        <v>975</v>
      </c>
      <c r="C1413" s="97">
        <v>296.39999999999998</v>
      </c>
      <c r="D1413" s="106" t="s">
        <v>934</v>
      </c>
      <c r="E1413" s="100"/>
      <c r="F1413" s="100"/>
      <c r="G1413" s="100"/>
      <c r="H1413" s="100"/>
      <c r="I1413" s="100"/>
      <c r="J1413" s="100"/>
      <c r="K1413" s="100"/>
      <c r="L1413" s="100"/>
      <c r="M1413" s="100"/>
      <c r="N1413" s="100"/>
      <c r="O1413" s="100"/>
      <c r="P1413" s="100"/>
    </row>
    <row r="1414" spans="1:16">
      <c r="A1414" s="101" t="s">
        <v>935</v>
      </c>
      <c r="B1414" s="96" t="s">
        <v>936</v>
      </c>
      <c r="C1414" s="97">
        <v>410.19</v>
      </c>
      <c r="D1414" s="106" t="s">
        <v>934</v>
      </c>
      <c r="E1414" s="100"/>
      <c r="F1414" s="100"/>
      <c r="G1414" s="100"/>
      <c r="H1414" s="100"/>
      <c r="I1414" s="100"/>
      <c r="J1414" s="100"/>
      <c r="K1414" s="100"/>
      <c r="L1414" s="100"/>
      <c r="M1414" s="100"/>
      <c r="N1414" s="100"/>
      <c r="O1414" s="100"/>
      <c r="P1414" s="100"/>
    </row>
    <row r="1415" spans="1:16">
      <c r="A1415" s="101" t="s">
        <v>1001</v>
      </c>
      <c r="B1415" s="96" t="s">
        <v>894</v>
      </c>
      <c r="C1415" s="98">
        <v>5366.35</v>
      </c>
      <c r="D1415" s="106" t="s">
        <v>934</v>
      </c>
      <c r="E1415" s="100"/>
      <c r="F1415" s="100"/>
      <c r="G1415" s="100"/>
      <c r="H1415" s="100"/>
      <c r="I1415" s="100"/>
      <c r="J1415" s="100"/>
      <c r="K1415" s="100"/>
      <c r="L1415" s="100"/>
      <c r="M1415" s="100"/>
      <c r="N1415" s="100"/>
      <c r="O1415" s="100"/>
      <c r="P1415" s="100"/>
    </row>
    <row r="1416" spans="1:16">
      <c r="A1416" s="101" t="s">
        <v>957</v>
      </c>
      <c r="B1416" s="96" t="s">
        <v>958</v>
      </c>
      <c r="C1416" s="97">
        <v>34.229999999999997</v>
      </c>
      <c r="D1416" s="106" t="s">
        <v>934</v>
      </c>
      <c r="E1416" s="100"/>
      <c r="F1416" s="100"/>
      <c r="G1416" s="100"/>
      <c r="H1416" s="100"/>
      <c r="I1416" s="100"/>
      <c r="J1416" s="100"/>
      <c r="K1416" s="100"/>
      <c r="L1416" s="100"/>
      <c r="M1416" s="100"/>
      <c r="N1416" s="100"/>
      <c r="O1416" s="100"/>
      <c r="P1416" s="100"/>
    </row>
    <row r="1417" spans="1:16">
      <c r="A1417" s="101" t="s">
        <v>935</v>
      </c>
      <c r="B1417" s="96" t="s">
        <v>1002</v>
      </c>
      <c r="C1417" s="98">
        <v>2047.03</v>
      </c>
      <c r="D1417" s="106" t="s">
        <v>934</v>
      </c>
      <c r="E1417" s="100"/>
      <c r="F1417" s="100"/>
      <c r="G1417" s="100"/>
      <c r="H1417" s="100"/>
      <c r="I1417" s="100"/>
      <c r="J1417" s="100"/>
      <c r="K1417" s="100"/>
      <c r="L1417" s="100"/>
      <c r="M1417" s="100"/>
      <c r="N1417" s="100"/>
      <c r="O1417" s="100"/>
      <c r="P1417" s="100"/>
    </row>
    <row r="1418" spans="1:16">
      <c r="A1418" s="101" t="s">
        <v>1003</v>
      </c>
      <c r="B1418" s="96" t="s">
        <v>1004</v>
      </c>
      <c r="C1418" s="97">
        <v>160</v>
      </c>
      <c r="D1418" s="106" t="s">
        <v>934</v>
      </c>
      <c r="E1418" s="100"/>
      <c r="F1418" s="100"/>
      <c r="G1418" s="100"/>
      <c r="H1418" s="100"/>
      <c r="I1418" s="100"/>
      <c r="J1418" s="100"/>
      <c r="K1418" s="100"/>
      <c r="L1418" s="100"/>
      <c r="M1418" s="100"/>
      <c r="N1418" s="100"/>
      <c r="O1418" s="100"/>
      <c r="P1418" s="100"/>
    </row>
    <row r="1419" spans="1:16">
      <c r="A1419" s="101" t="s">
        <v>935</v>
      </c>
      <c r="B1419" s="96" t="s">
        <v>1005</v>
      </c>
      <c r="C1419" s="97">
        <v>623.94000000000005</v>
      </c>
      <c r="D1419" s="106" t="s">
        <v>934</v>
      </c>
      <c r="E1419" s="100"/>
      <c r="F1419" s="100"/>
      <c r="G1419" s="100"/>
      <c r="H1419" s="100"/>
      <c r="I1419" s="100"/>
      <c r="J1419" s="100"/>
      <c r="K1419" s="100"/>
      <c r="L1419" s="100"/>
      <c r="M1419" s="100"/>
      <c r="N1419" s="100"/>
      <c r="O1419" s="100"/>
      <c r="P1419" s="100"/>
    </row>
    <row r="1420" spans="1:16">
      <c r="A1420" s="101" t="s">
        <v>1006</v>
      </c>
      <c r="B1420" s="96" t="s">
        <v>1007</v>
      </c>
      <c r="C1420" s="98">
        <v>1089</v>
      </c>
      <c r="D1420" s="106" t="s">
        <v>934</v>
      </c>
      <c r="E1420" s="100"/>
      <c r="F1420" s="100"/>
      <c r="G1420" s="100"/>
      <c r="H1420" s="100"/>
      <c r="I1420" s="100"/>
      <c r="J1420" s="100"/>
      <c r="K1420" s="100"/>
      <c r="L1420" s="100"/>
      <c r="M1420" s="100"/>
      <c r="N1420" s="100"/>
      <c r="O1420" s="100"/>
      <c r="P1420" s="100"/>
    </row>
    <row r="1421" spans="1:16">
      <c r="A1421" s="101" t="s">
        <v>1003</v>
      </c>
      <c r="B1421" s="96" t="s">
        <v>1008</v>
      </c>
      <c r="C1421" s="97">
        <v>494</v>
      </c>
      <c r="D1421" s="106" t="s">
        <v>934</v>
      </c>
      <c r="E1421" s="100"/>
      <c r="F1421" s="100"/>
      <c r="G1421" s="100"/>
      <c r="H1421" s="100"/>
      <c r="I1421" s="100"/>
      <c r="J1421" s="100"/>
      <c r="K1421" s="100"/>
      <c r="L1421" s="100"/>
      <c r="M1421" s="100"/>
      <c r="N1421" s="100"/>
      <c r="O1421" s="100"/>
      <c r="P1421" s="100"/>
    </row>
    <row r="1422" spans="1:16">
      <c r="A1422" s="101" t="s">
        <v>1009</v>
      </c>
      <c r="B1422" s="96" t="s">
        <v>1010</v>
      </c>
      <c r="C1422" s="97">
        <v>792</v>
      </c>
      <c r="D1422" s="106" t="s">
        <v>934</v>
      </c>
      <c r="E1422" s="100"/>
      <c r="F1422" s="100"/>
      <c r="G1422" s="100"/>
      <c r="H1422" s="100"/>
      <c r="I1422" s="100"/>
      <c r="J1422" s="100"/>
      <c r="K1422" s="100"/>
      <c r="L1422" s="100"/>
      <c r="M1422" s="100"/>
      <c r="N1422" s="100"/>
      <c r="O1422" s="100"/>
      <c r="P1422" s="100"/>
    </row>
    <row r="1423" spans="1:16">
      <c r="A1423" s="101" t="s">
        <v>1011</v>
      </c>
      <c r="B1423" s="96" t="s">
        <v>997</v>
      </c>
      <c r="C1423" s="98">
        <v>4590.8599999999997</v>
      </c>
      <c r="D1423" s="106" t="s">
        <v>934</v>
      </c>
      <c r="E1423" s="100"/>
      <c r="F1423" s="100"/>
      <c r="G1423" s="100"/>
      <c r="H1423" s="100"/>
      <c r="I1423" s="100"/>
      <c r="J1423" s="100"/>
      <c r="K1423" s="100"/>
      <c r="L1423" s="100"/>
      <c r="M1423" s="100"/>
      <c r="N1423" s="100"/>
      <c r="O1423" s="100"/>
      <c r="P1423" s="100"/>
    </row>
    <row r="1424" spans="1:16">
      <c r="A1424" s="101" t="s">
        <v>1009</v>
      </c>
      <c r="B1424" s="96" t="s">
        <v>1012</v>
      </c>
      <c r="C1424" s="98">
        <v>1350</v>
      </c>
      <c r="D1424" s="106" t="s">
        <v>934</v>
      </c>
      <c r="E1424" s="100"/>
      <c r="F1424" s="100"/>
      <c r="G1424" s="100"/>
      <c r="H1424" s="100"/>
      <c r="I1424" s="100"/>
      <c r="J1424" s="100"/>
      <c r="K1424" s="100"/>
      <c r="L1424" s="100"/>
      <c r="M1424" s="100"/>
      <c r="N1424" s="100"/>
      <c r="O1424" s="100"/>
      <c r="P1424" s="100"/>
    </row>
    <row r="1425" spans="1:16">
      <c r="A1425" s="101" t="s">
        <v>1013</v>
      </c>
      <c r="B1425" s="96" t="s">
        <v>640</v>
      </c>
      <c r="C1425" s="97">
        <v>565.19000000000005</v>
      </c>
      <c r="D1425" s="106" t="s">
        <v>934</v>
      </c>
      <c r="E1425" s="100"/>
      <c r="F1425" s="100"/>
      <c r="G1425" s="100"/>
      <c r="H1425" s="100"/>
      <c r="I1425" s="100"/>
      <c r="J1425" s="100"/>
      <c r="K1425" s="100"/>
      <c r="L1425" s="100"/>
      <c r="M1425" s="100"/>
      <c r="N1425" s="100"/>
      <c r="O1425" s="100"/>
      <c r="P1425" s="100"/>
    </row>
    <row r="1426" spans="1:16">
      <c r="A1426" s="101" t="s">
        <v>1009</v>
      </c>
      <c r="B1426" s="96" t="s">
        <v>1014</v>
      </c>
      <c r="C1426" s="97">
        <v>561.79999999999995</v>
      </c>
      <c r="D1426" s="106" t="s">
        <v>934</v>
      </c>
      <c r="E1426" s="100"/>
      <c r="F1426" s="100"/>
      <c r="G1426" s="100"/>
      <c r="H1426" s="100"/>
      <c r="I1426" s="100"/>
      <c r="J1426" s="100"/>
      <c r="K1426" s="100"/>
      <c r="L1426" s="100"/>
      <c r="M1426" s="100"/>
      <c r="N1426" s="100"/>
      <c r="O1426" s="100"/>
      <c r="P1426" s="100"/>
    </row>
    <row r="1427" spans="1:16">
      <c r="A1427" s="101" t="s">
        <v>935</v>
      </c>
      <c r="B1427" s="96" t="s">
        <v>985</v>
      </c>
      <c r="C1427" s="98">
        <v>1049.2</v>
      </c>
      <c r="D1427" s="106" t="s">
        <v>934</v>
      </c>
      <c r="E1427" s="100"/>
      <c r="F1427" s="100"/>
      <c r="G1427" s="100"/>
      <c r="H1427" s="100"/>
      <c r="I1427" s="100"/>
      <c r="J1427" s="100"/>
      <c r="K1427" s="100"/>
      <c r="L1427" s="100"/>
      <c r="M1427" s="100"/>
      <c r="N1427" s="100"/>
      <c r="O1427" s="100"/>
      <c r="P1427" s="100"/>
    </row>
    <row r="1428" spans="1:16">
      <c r="A1428" s="101" t="s">
        <v>937</v>
      </c>
      <c r="B1428" s="96" t="s">
        <v>1015</v>
      </c>
      <c r="C1428" s="98">
        <v>1833.15</v>
      </c>
      <c r="D1428" s="106" t="s">
        <v>934</v>
      </c>
      <c r="E1428" s="100"/>
      <c r="F1428" s="100"/>
      <c r="G1428" s="100"/>
      <c r="H1428" s="100"/>
      <c r="I1428" s="100"/>
      <c r="J1428" s="100"/>
      <c r="K1428" s="100"/>
      <c r="L1428" s="100"/>
      <c r="M1428" s="100"/>
      <c r="N1428" s="100"/>
      <c r="O1428" s="100"/>
      <c r="P1428" s="100"/>
    </row>
    <row r="1429" spans="1:16">
      <c r="A1429" s="101" t="s">
        <v>955</v>
      </c>
      <c r="B1429" s="96" t="s">
        <v>956</v>
      </c>
      <c r="C1429" s="97">
        <v>951.06</v>
      </c>
      <c r="D1429" s="106" t="s">
        <v>934</v>
      </c>
      <c r="E1429" s="100"/>
      <c r="F1429" s="100"/>
      <c r="G1429" s="100"/>
      <c r="H1429" s="100"/>
      <c r="I1429" s="100"/>
      <c r="J1429" s="100"/>
      <c r="K1429" s="100"/>
      <c r="L1429" s="100"/>
      <c r="M1429" s="100"/>
      <c r="N1429" s="100"/>
      <c r="O1429" s="100"/>
      <c r="P1429" s="100"/>
    </row>
    <row r="1430" spans="1:16">
      <c r="A1430" s="101" t="s">
        <v>937</v>
      </c>
      <c r="B1430" s="96" t="s">
        <v>1016</v>
      </c>
      <c r="C1430" s="97">
        <v>149.99</v>
      </c>
      <c r="D1430" s="106" t="s">
        <v>934</v>
      </c>
      <c r="E1430" s="100"/>
      <c r="F1430" s="100"/>
      <c r="G1430" s="100"/>
      <c r="H1430" s="100"/>
      <c r="I1430" s="100"/>
      <c r="J1430" s="100"/>
      <c r="K1430" s="100"/>
      <c r="L1430" s="100"/>
      <c r="M1430" s="100"/>
      <c r="N1430" s="100"/>
      <c r="O1430" s="100"/>
      <c r="P1430" s="100"/>
    </row>
    <row r="1431" spans="1:16">
      <c r="A1431" s="101" t="s">
        <v>1017</v>
      </c>
      <c r="B1431" s="96" t="s">
        <v>1018</v>
      </c>
      <c r="C1431" s="98">
        <v>1185.8</v>
      </c>
      <c r="D1431" s="106" t="s">
        <v>934</v>
      </c>
      <c r="E1431" s="100"/>
      <c r="F1431" s="100"/>
      <c r="G1431" s="100"/>
      <c r="H1431" s="100"/>
      <c r="I1431" s="100"/>
      <c r="J1431" s="100"/>
      <c r="K1431" s="100"/>
      <c r="L1431" s="100"/>
      <c r="M1431" s="100"/>
      <c r="N1431" s="100"/>
      <c r="O1431" s="100"/>
      <c r="P1431" s="100"/>
    </row>
    <row r="1432" spans="1:16">
      <c r="A1432" s="101" t="s">
        <v>964</v>
      </c>
      <c r="B1432" s="96" t="s">
        <v>965</v>
      </c>
      <c r="C1432" s="97">
        <v>637.51</v>
      </c>
      <c r="D1432" s="106" t="s">
        <v>934</v>
      </c>
      <c r="E1432" s="100"/>
      <c r="F1432" s="100"/>
      <c r="G1432" s="100"/>
      <c r="H1432" s="100"/>
      <c r="I1432" s="100"/>
      <c r="J1432" s="100"/>
      <c r="K1432" s="100"/>
      <c r="L1432" s="100"/>
      <c r="M1432" s="100"/>
      <c r="N1432" s="100"/>
      <c r="O1432" s="100"/>
      <c r="P1432" s="100"/>
    </row>
    <row r="1433" spans="1:16">
      <c r="A1433" s="101" t="s">
        <v>935</v>
      </c>
      <c r="B1433" s="96" t="s">
        <v>1019</v>
      </c>
      <c r="C1433" s="98">
        <v>3545.3</v>
      </c>
      <c r="D1433" s="106" t="s">
        <v>934</v>
      </c>
      <c r="E1433" s="100"/>
      <c r="F1433" s="100"/>
      <c r="G1433" s="100"/>
      <c r="H1433" s="100"/>
      <c r="I1433" s="100"/>
      <c r="J1433" s="100"/>
      <c r="K1433" s="100"/>
      <c r="L1433" s="100"/>
      <c r="M1433" s="100"/>
      <c r="N1433" s="100"/>
      <c r="O1433" s="100"/>
      <c r="P1433" s="100"/>
    </row>
    <row r="1434" spans="1:16">
      <c r="A1434" s="101" t="s">
        <v>1009</v>
      </c>
      <c r="B1434" s="96" t="s">
        <v>1020</v>
      </c>
      <c r="C1434" s="97">
        <v>490</v>
      </c>
      <c r="D1434" s="106" t="s">
        <v>934</v>
      </c>
      <c r="E1434" s="100"/>
      <c r="F1434" s="100"/>
      <c r="G1434" s="100"/>
      <c r="H1434" s="100"/>
      <c r="I1434" s="100"/>
      <c r="J1434" s="100"/>
      <c r="K1434" s="100"/>
      <c r="L1434" s="100"/>
      <c r="M1434" s="100"/>
      <c r="N1434" s="100"/>
      <c r="O1434" s="100"/>
      <c r="P1434" s="100"/>
    </row>
    <row r="1435" spans="1:16">
      <c r="A1435" s="101" t="s">
        <v>935</v>
      </c>
      <c r="B1435" s="96" t="s">
        <v>1021</v>
      </c>
      <c r="C1435" s="97">
        <v>133</v>
      </c>
      <c r="D1435" s="106" t="s">
        <v>934</v>
      </c>
      <c r="E1435" s="100"/>
      <c r="F1435" s="100"/>
      <c r="G1435" s="100"/>
      <c r="H1435" s="100"/>
      <c r="I1435" s="100"/>
      <c r="J1435" s="100"/>
      <c r="K1435" s="100"/>
      <c r="L1435" s="100"/>
      <c r="M1435" s="100"/>
      <c r="N1435" s="100"/>
      <c r="O1435" s="100"/>
      <c r="P1435" s="100"/>
    </row>
    <row r="1436" spans="1:16">
      <c r="A1436" s="101" t="s">
        <v>1022</v>
      </c>
      <c r="B1436" s="96" t="s">
        <v>1023</v>
      </c>
      <c r="C1436" s="98">
        <v>1800.36</v>
      </c>
      <c r="D1436" s="106" t="s">
        <v>934</v>
      </c>
      <c r="E1436" s="100"/>
      <c r="F1436" s="100"/>
      <c r="G1436" s="100"/>
      <c r="H1436" s="100"/>
      <c r="I1436" s="100"/>
      <c r="J1436" s="100"/>
      <c r="K1436" s="100"/>
      <c r="L1436" s="100"/>
      <c r="M1436" s="100"/>
      <c r="N1436" s="100"/>
      <c r="O1436" s="100"/>
      <c r="P1436" s="100"/>
    </row>
    <row r="1437" spans="1:16">
      <c r="A1437" s="101" t="s">
        <v>937</v>
      </c>
      <c r="B1437" s="96" t="s">
        <v>939</v>
      </c>
      <c r="C1437" s="97">
        <v>318.67</v>
      </c>
      <c r="D1437" s="106" t="s">
        <v>934</v>
      </c>
      <c r="E1437" s="100"/>
      <c r="F1437" s="100"/>
      <c r="G1437" s="100"/>
      <c r="H1437" s="100"/>
      <c r="I1437" s="100"/>
      <c r="J1437" s="100"/>
      <c r="K1437" s="100"/>
      <c r="L1437" s="100"/>
      <c r="M1437" s="100"/>
      <c r="N1437" s="100"/>
      <c r="O1437" s="100"/>
      <c r="P1437" s="100"/>
    </row>
    <row r="1438" spans="1:16">
      <c r="A1438" s="101" t="s">
        <v>937</v>
      </c>
      <c r="B1438" s="96" t="s">
        <v>939</v>
      </c>
      <c r="C1438" s="97">
        <v>335.89</v>
      </c>
      <c r="D1438" s="106" t="s">
        <v>934</v>
      </c>
      <c r="E1438" s="100"/>
      <c r="F1438" s="100"/>
      <c r="G1438" s="100"/>
      <c r="H1438" s="100"/>
      <c r="I1438" s="100"/>
      <c r="J1438" s="100"/>
      <c r="K1438" s="100"/>
      <c r="L1438" s="100"/>
      <c r="M1438" s="100"/>
      <c r="N1438" s="100"/>
      <c r="O1438" s="100"/>
      <c r="P1438" s="100"/>
    </row>
    <row r="1439" spans="1:16">
      <c r="A1439" s="101" t="s">
        <v>937</v>
      </c>
      <c r="B1439" s="96" t="s">
        <v>939</v>
      </c>
      <c r="C1439" s="97">
        <v>42.4</v>
      </c>
      <c r="D1439" s="106" t="s">
        <v>934</v>
      </c>
      <c r="E1439" s="100"/>
      <c r="F1439" s="100"/>
      <c r="G1439" s="100"/>
      <c r="H1439" s="100"/>
      <c r="I1439" s="100"/>
      <c r="J1439" s="100"/>
      <c r="K1439" s="100"/>
      <c r="L1439" s="100"/>
      <c r="M1439" s="100"/>
      <c r="N1439" s="100"/>
      <c r="O1439" s="100"/>
      <c r="P1439" s="100"/>
    </row>
    <row r="1440" spans="1:16">
      <c r="A1440" s="101" t="s">
        <v>1024</v>
      </c>
      <c r="B1440" s="96" t="s">
        <v>1025</v>
      </c>
      <c r="C1440" s="97">
        <v>463.05</v>
      </c>
      <c r="D1440" s="106" t="s">
        <v>934</v>
      </c>
      <c r="E1440" s="100"/>
      <c r="F1440" s="100"/>
      <c r="G1440" s="100"/>
      <c r="H1440" s="100"/>
      <c r="I1440" s="100"/>
      <c r="J1440" s="100"/>
      <c r="K1440" s="100"/>
      <c r="L1440" s="100"/>
      <c r="M1440" s="100"/>
      <c r="N1440" s="100"/>
      <c r="O1440" s="100"/>
      <c r="P1440" s="100"/>
    </row>
    <row r="1441" spans="1:16">
      <c r="A1441" s="101" t="s">
        <v>1026</v>
      </c>
      <c r="B1441" s="96" t="s">
        <v>967</v>
      </c>
      <c r="C1441" s="97">
        <v>710.06</v>
      </c>
      <c r="D1441" s="106" t="s">
        <v>934</v>
      </c>
      <c r="E1441" s="100"/>
      <c r="F1441" s="100"/>
      <c r="G1441" s="100"/>
      <c r="H1441" s="100"/>
      <c r="I1441" s="100"/>
      <c r="J1441" s="100"/>
      <c r="K1441" s="100"/>
      <c r="L1441" s="100"/>
      <c r="M1441" s="100"/>
      <c r="N1441" s="100"/>
      <c r="O1441" s="100"/>
      <c r="P1441" s="100"/>
    </row>
    <row r="1442" spans="1:16">
      <c r="A1442" s="101" t="s">
        <v>957</v>
      </c>
      <c r="B1442" s="96" t="s">
        <v>1027</v>
      </c>
      <c r="C1442" s="97">
        <v>89.2</v>
      </c>
      <c r="D1442" s="106" t="s">
        <v>934</v>
      </c>
      <c r="E1442" s="100"/>
      <c r="F1442" s="100"/>
      <c r="G1442" s="100"/>
      <c r="H1442" s="100"/>
      <c r="I1442" s="100"/>
      <c r="J1442" s="100"/>
      <c r="K1442" s="100"/>
      <c r="L1442" s="100"/>
      <c r="M1442" s="100"/>
      <c r="N1442" s="100"/>
      <c r="O1442" s="100"/>
      <c r="P1442" s="100"/>
    </row>
    <row r="1443" spans="1:16">
      <c r="A1443" s="101" t="s">
        <v>955</v>
      </c>
      <c r="B1443" s="96" t="s">
        <v>967</v>
      </c>
      <c r="C1443" s="97">
        <v>229.42</v>
      </c>
      <c r="D1443" s="106" t="s">
        <v>934</v>
      </c>
      <c r="E1443" s="100"/>
      <c r="F1443" s="100"/>
      <c r="G1443" s="100"/>
      <c r="H1443" s="100"/>
      <c r="I1443" s="100"/>
      <c r="J1443" s="100"/>
      <c r="K1443" s="100"/>
      <c r="L1443" s="100"/>
      <c r="M1443" s="100"/>
      <c r="N1443" s="100"/>
      <c r="O1443" s="100"/>
      <c r="P1443" s="100"/>
    </row>
    <row r="1444" spans="1:16">
      <c r="A1444" s="101" t="s">
        <v>1028</v>
      </c>
      <c r="B1444" s="96" t="s">
        <v>1029</v>
      </c>
      <c r="C1444" s="97">
        <v>715.5</v>
      </c>
      <c r="D1444" s="106" t="s">
        <v>934</v>
      </c>
      <c r="E1444" s="100"/>
      <c r="F1444" s="100"/>
      <c r="G1444" s="100"/>
      <c r="H1444" s="100"/>
      <c r="I1444" s="100"/>
      <c r="J1444" s="100"/>
      <c r="K1444" s="100"/>
      <c r="L1444" s="100"/>
      <c r="M1444" s="100"/>
      <c r="N1444" s="100"/>
      <c r="O1444" s="100"/>
      <c r="P1444" s="100"/>
    </row>
    <row r="1445" spans="1:16">
      <c r="A1445" s="101" t="s">
        <v>957</v>
      </c>
      <c r="B1445" s="96" t="s">
        <v>958</v>
      </c>
      <c r="C1445" s="98">
        <v>1237.22</v>
      </c>
      <c r="D1445" s="106" t="s">
        <v>934</v>
      </c>
      <c r="E1445" s="100"/>
      <c r="F1445" s="100"/>
      <c r="G1445" s="100"/>
      <c r="H1445" s="100"/>
      <c r="I1445" s="100"/>
      <c r="J1445" s="100"/>
      <c r="K1445" s="100"/>
      <c r="L1445" s="100"/>
      <c r="M1445" s="100"/>
      <c r="N1445" s="100"/>
      <c r="O1445" s="100"/>
      <c r="P1445" s="100"/>
    </row>
    <row r="1446" spans="1:16">
      <c r="A1446" s="101" t="s">
        <v>1028</v>
      </c>
      <c r="B1446" s="96" t="s">
        <v>1030</v>
      </c>
      <c r="C1446" s="98">
        <v>4902.5</v>
      </c>
      <c r="D1446" s="106" t="s">
        <v>934</v>
      </c>
      <c r="E1446" s="100"/>
      <c r="F1446" s="100"/>
      <c r="G1446" s="100"/>
      <c r="H1446" s="100"/>
      <c r="I1446" s="100"/>
      <c r="J1446" s="100"/>
      <c r="K1446" s="100"/>
      <c r="L1446" s="100"/>
      <c r="M1446" s="100"/>
      <c r="N1446" s="100"/>
      <c r="O1446" s="100"/>
      <c r="P1446" s="100"/>
    </row>
    <row r="1447" spans="1:16">
      <c r="A1447" s="101" t="s">
        <v>1031</v>
      </c>
      <c r="B1447" s="96" t="s">
        <v>1032</v>
      </c>
      <c r="C1447" s="97">
        <v>360.58</v>
      </c>
      <c r="D1447" s="106" t="s">
        <v>934</v>
      </c>
      <c r="E1447" s="100"/>
      <c r="F1447" s="100"/>
      <c r="G1447" s="100"/>
      <c r="H1447" s="100"/>
      <c r="I1447" s="100"/>
      <c r="J1447" s="100"/>
      <c r="K1447" s="100"/>
      <c r="L1447" s="100"/>
      <c r="M1447" s="100"/>
      <c r="N1447" s="100"/>
      <c r="O1447" s="100"/>
      <c r="P1447" s="100"/>
    </row>
    <row r="1448" spans="1:16">
      <c r="A1448" s="101" t="s">
        <v>1033</v>
      </c>
      <c r="B1448" s="96" t="s">
        <v>803</v>
      </c>
      <c r="C1448" s="98">
        <v>5294.96</v>
      </c>
      <c r="D1448" s="106" t="s">
        <v>934</v>
      </c>
      <c r="E1448" s="100"/>
      <c r="F1448" s="100"/>
      <c r="G1448" s="100"/>
      <c r="H1448" s="100"/>
      <c r="I1448" s="100"/>
      <c r="J1448" s="100"/>
      <c r="K1448" s="100"/>
      <c r="L1448" s="100"/>
      <c r="M1448" s="100"/>
      <c r="N1448" s="100"/>
      <c r="O1448" s="100"/>
      <c r="P1448" s="100"/>
    </row>
    <row r="1449" spans="1:16">
      <c r="A1449" s="101" t="s">
        <v>1034</v>
      </c>
      <c r="B1449" s="96" t="s">
        <v>1035</v>
      </c>
      <c r="C1449" s="97">
        <v>381.64</v>
      </c>
      <c r="D1449" s="106" t="s">
        <v>934</v>
      </c>
      <c r="E1449" s="100"/>
      <c r="F1449" s="100"/>
      <c r="G1449" s="100"/>
      <c r="H1449" s="100"/>
      <c r="I1449" s="100"/>
      <c r="J1449" s="100"/>
      <c r="K1449" s="100"/>
      <c r="L1449" s="100"/>
      <c r="M1449" s="100"/>
      <c r="N1449" s="100"/>
      <c r="O1449" s="100"/>
      <c r="P1449" s="100"/>
    </row>
    <row r="1450" spans="1:16">
      <c r="A1450" s="101" t="s">
        <v>937</v>
      </c>
      <c r="B1450" s="96" t="s">
        <v>954</v>
      </c>
      <c r="C1450" s="98">
        <v>6000</v>
      </c>
      <c r="D1450" s="106" t="s">
        <v>934</v>
      </c>
      <c r="E1450" s="100"/>
      <c r="F1450" s="100"/>
      <c r="G1450" s="100"/>
      <c r="H1450" s="100"/>
      <c r="I1450" s="100"/>
      <c r="J1450" s="100"/>
      <c r="K1450" s="100"/>
      <c r="L1450" s="100"/>
      <c r="M1450" s="100"/>
      <c r="N1450" s="100"/>
      <c r="O1450" s="100"/>
      <c r="P1450" s="100"/>
    </row>
    <row r="1451" spans="1:16">
      <c r="A1451" s="101" t="s">
        <v>935</v>
      </c>
      <c r="B1451" s="96" t="s">
        <v>1036</v>
      </c>
      <c r="C1451" s="98">
        <v>1545.51</v>
      </c>
      <c r="D1451" s="106" t="s">
        <v>934</v>
      </c>
      <c r="E1451" s="100"/>
      <c r="F1451" s="100"/>
      <c r="G1451" s="100"/>
      <c r="H1451" s="100"/>
      <c r="I1451" s="100"/>
      <c r="J1451" s="100"/>
      <c r="K1451" s="100"/>
      <c r="L1451" s="100"/>
      <c r="M1451" s="100"/>
      <c r="N1451" s="100"/>
      <c r="O1451" s="100"/>
      <c r="P1451" s="100"/>
    </row>
    <row r="1452" spans="1:16">
      <c r="A1452" s="101" t="s">
        <v>1009</v>
      </c>
      <c r="B1452" s="96" t="s">
        <v>1037</v>
      </c>
      <c r="C1452" s="97">
        <v>990</v>
      </c>
      <c r="D1452" s="106" t="s">
        <v>934</v>
      </c>
      <c r="E1452" s="100"/>
      <c r="F1452" s="100"/>
      <c r="G1452" s="100"/>
      <c r="H1452" s="100"/>
      <c r="I1452" s="100"/>
      <c r="J1452" s="100"/>
      <c r="K1452" s="100"/>
      <c r="L1452" s="100"/>
      <c r="M1452" s="100"/>
      <c r="N1452" s="100"/>
      <c r="O1452" s="100"/>
      <c r="P1452" s="100"/>
    </row>
    <row r="1453" spans="1:16">
      <c r="A1453" s="101" t="s">
        <v>1001</v>
      </c>
      <c r="B1453" s="96" t="s">
        <v>894</v>
      </c>
      <c r="C1453" s="97">
        <v>694.78</v>
      </c>
      <c r="D1453" s="106" t="s">
        <v>934</v>
      </c>
      <c r="E1453" s="100"/>
      <c r="F1453" s="100"/>
      <c r="G1453" s="100"/>
      <c r="H1453" s="100"/>
      <c r="I1453" s="100"/>
      <c r="J1453" s="100"/>
      <c r="K1453" s="100"/>
      <c r="L1453" s="100"/>
      <c r="M1453" s="100"/>
      <c r="N1453" s="100"/>
      <c r="O1453" s="100"/>
      <c r="P1453" s="100"/>
    </row>
    <row r="1454" spans="1:16">
      <c r="A1454" s="101" t="s">
        <v>957</v>
      </c>
      <c r="B1454" s="96" t="s">
        <v>1027</v>
      </c>
      <c r="C1454" s="97">
        <v>133.1</v>
      </c>
      <c r="D1454" s="106" t="s">
        <v>934</v>
      </c>
      <c r="E1454" s="100"/>
      <c r="F1454" s="100"/>
      <c r="G1454" s="100"/>
      <c r="H1454" s="100"/>
      <c r="I1454" s="100"/>
      <c r="J1454" s="100"/>
      <c r="K1454" s="100"/>
      <c r="L1454" s="100"/>
      <c r="M1454" s="100"/>
      <c r="N1454" s="100"/>
      <c r="O1454" s="100"/>
      <c r="P1454" s="100"/>
    </row>
    <row r="1455" spans="1:16">
      <c r="A1455" s="101" t="s">
        <v>955</v>
      </c>
      <c r="B1455" s="96" t="s">
        <v>966</v>
      </c>
      <c r="C1455" s="98">
        <v>1449.34</v>
      </c>
      <c r="D1455" s="106" t="s">
        <v>934</v>
      </c>
      <c r="E1455" s="100"/>
      <c r="F1455" s="100"/>
      <c r="G1455" s="100"/>
      <c r="H1455" s="100"/>
      <c r="I1455" s="100"/>
      <c r="J1455" s="100"/>
      <c r="K1455" s="100"/>
      <c r="L1455" s="100"/>
      <c r="M1455" s="100"/>
      <c r="N1455" s="100"/>
      <c r="O1455" s="100"/>
      <c r="P1455" s="100"/>
    </row>
    <row r="1456" spans="1:16">
      <c r="A1456" s="101" t="s">
        <v>955</v>
      </c>
      <c r="B1456" s="96" t="s">
        <v>956</v>
      </c>
      <c r="C1456" s="97">
        <v>905.32</v>
      </c>
      <c r="D1456" s="106" t="s">
        <v>934</v>
      </c>
      <c r="E1456" s="100"/>
      <c r="F1456" s="100"/>
      <c r="G1456" s="100"/>
      <c r="H1456" s="100"/>
      <c r="I1456" s="100"/>
      <c r="J1456" s="100"/>
      <c r="K1456" s="100"/>
      <c r="L1456" s="100"/>
      <c r="M1456" s="100"/>
      <c r="N1456" s="100"/>
      <c r="O1456" s="100"/>
      <c r="P1456" s="100"/>
    </row>
    <row r="1457" spans="1:16">
      <c r="A1457" s="101" t="s">
        <v>1028</v>
      </c>
      <c r="B1457" s="96" t="s">
        <v>1038</v>
      </c>
      <c r="C1457" s="98">
        <v>4274.3900000000003</v>
      </c>
      <c r="D1457" s="106" t="s">
        <v>934</v>
      </c>
      <c r="E1457" s="100"/>
      <c r="F1457" s="100"/>
      <c r="G1457" s="100"/>
      <c r="H1457" s="100"/>
      <c r="I1457" s="100"/>
      <c r="J1457" s="100"/>
      <c r="K1457" s="100"/>
      <c r="L1457" s="100"/>
      <c r="M1457" s="100"/>
      <c r="N1457" s="100"/>
      <c r="O1457" s="100"/>
      <c r="P1457" s="100"/>
    </row>
    <row r="1458" spans="1:16">
      <c r="A1458" s="101" t="s">
        <v>1028</v>
      </c>
      <c r="B1458" s="96" t="s">
        <v>1029</v>
      </c>
      <c r="C1458" s="97">
        <v>763.53</v>
      </c>
      <c r="D1458" s="106" t="s">
        <v>934</v>
      </c>
      <c r="E1458" s="100"/>
      <c r="F1458" s="100"/>
      <c r="G1458" s="100"/>
      <c r="H1458" s="100"/>
      <c r="I1458" s="100"/>
      <c r="J1458" s="100"/>
      <c r="K1458" s="100"/>
      <c r="L1458" s="100"/>
      <c r="M1458" s="100"/>
      <c r="N1458" s="100"/>
      <c r="O1458" s="100"/>
      <c r="P1458" s="100"/>
    </row>
    <row r="1459" spans="1:16">
      <c r="A1459" s="101" t="s">
        <v>1028</v>
      </c>
      <c r="B1459" s="96" t="s">
        <v>1039</v>
      </c>
      <c r="C1459" s="98">
        <v>2120</v>
      </c>
      <c r="D1459" s="106" t="s">
        <v>934</v>
      </c>
      <c r="E1459" s="100"/>
      <c r="F1459" s="100"/>
      <c r="G1459" s="100"/>
      <c r="H1459" s="100"/>
      <c r="I1459" s="100"/>
      <c r="J1459" s="100"/>
      <c r="K1459" s="100"/>
      <c r="L1459" s="100"/>
      <c r="M1459" s="100"/>
      <c r="N1459" s="100"/>
      <c r="O1459" s="100"/>
      <c r="P1459" s="100"/>
    </row>
    <row r="1460" spans="1:16">
      <c r="A1460" s="101" t="s">
        <v>962</v>
      </c>
      <c r="B1460" s="96" t="s">
        <v>1000</v>
      </c>
      <c r="C1460" s="97">
        <v>121</v>
      </c>
      <c r="D1460" s="106" t="s">
        <v>934</v>
      </c>
      <c r="E1460" s="100"/>
      <c r="F1460" s="100"/>
      <c r="G1460" s="100"/>
      <c r="H1460" s="100"/>
      <c r="I1460" s="100"/>
      <c r="J1460" s="100"/>
      <c r="K1460" s="100"/>
      <c r="L1460" s="100"/>
      <c r="M1460" s="100"/>
      <c r="N1460" s="100"/>
      <c r="O1460" s="100"/>
      <c r="P1460" s="100"/>
    </row>
    <row r="1461" spans="1:16">
      <c r="A1461" s="101" t="s">
        <v>937</v>
      </c>
      <c r="B1461" s="96" t="s">
        <v>1040</v>
      </c>
      <c r="C1461" s="98">
        <v>2047.56</v>
      </c>
      <c r="D1461" s="106" t="s">
        <v>934</v>
      </c>
      <c r="E1461" s="100"/>
      <c r="F1461" s="100"/>
      <c r="G1461" s="100"/>
      <c r="H1461" s="100"/>
      <c r="I1461" s="100"/>
      <c r="J1461" s="100"/>
      <c r="K1461" s="100"/>
      <c r="L1461" s="100"/>
      <c r="M1461" s="100"/>
      <c r="N1461" s="100"/>
      <c r="O1461" s="100"/>
      <c r="P1461" s="100"/>
    </row>
    <row r="1462" spans="1:16">
      <c r="A1462" s="101" t="s">
        <v>937</v>
      </c>
      <c r="B1462" s="96" t="s">
        <v>1041</v>
      </c>
      <c r="C1462" s="97">
        <v>394.94</v>
      </c>
      <c r="D1462" s="106" t="s">
        <v>934</v>
      </c>
      <c r="E1462" s="100"/>
      <c r="F1462" s="100"/>
      <c r="G1462" s="100"/>
      <c r="H1462" s="100"/>
      <c r="I1462" s="100"/>
      <c r="J1462" s="100"/>
      <c r="K1462" s="100"/>
      <c r="L1462" s="100"/>
      <c r="M1462" s="100"/>
      <c r="N1462" s="100"/>
      <c r="O1462" s="100"/>
      <c r="P1462" s="100"/>
    </row>
    <row r="1463" spans="1:16">
      <c r="A1463" s="101" t="s">
        <v>1028</v>
      </c>
      <c r="B1463" s="96" t="s">
        <v>1030</v>
      </c>
      <c r="C1463" s="97">
        <v>174.71</v>
      </c>
      <c r="D1463" s="106" t="s">
        <v>934</v>
      </c>
      <c r="E1463" s="100"/>
      <c r="F1463" s="100"/>
      <c r="G1463" s="100"/>
      <c r="H1463" s="100"/>
      <c r="I1463" s="100"/>
      <c r="J1463" s="100"/>
      <c r="K1463" s="100"/>
      <c r="L1463" s="100"/>
      <c r="M1463" s="100"/>
      <c r="N1463" s="100"/>
      <c r="O1463" s="100"/>
      <c r="P1463" s="100"/>
    </row>
    <row r="1464" spans="1:16">
      <c r="A1464" s="101" t="s">
        <v>937</v>
      </c>
      <c r="B1464" s="96" t="s">
        <v>1040</v>
      </c>
      <c r="C1464" s="97">
        <v>308.45999999999998</v>
      </c>
      <c r="D1464" s="106" t="s">
        <v>934</v>
      </c>
      <c r="E1464" s="100"/>
      <c r="F1464" s="100"/>
      <c r="G1464" s="100"/>
      <c r="H1464" s="100"/>
      <c r="I1464" s="100"/>
      <c r="J1464" s="100"/>
      <c r="K1464" s="100"/>
      <c r="L1464" s="100"/>
      <c r="M1464" s="100"/>
      <c r="N1464" s="100"/>
      <c r="O1464" s="100"/>
      <c r="P1464" s="100"/>
    </row>
    <row r="1465" spans="1:16">
      <c r="A1465" s="101" t="s">
        <v>935</v>
      </c>
      <c r="B1465" s="96" t="s">
        <v>1042</v>
      </c>
      <c r="C1465" s="97">
        <v>471</v>
      </c>
      <c r="D1465" s="106" t="s">
        <v>934</v>
      </c>
      <c r="E1465" s="100"/>
      <c r="F1465" s="100"/>
      <c r="G1465" s="100"/>
      <c r="H1465" s="100"/>
      <c r="I1465" s="100"/>
      <c r="J1465" s="100"/>
      <c r="K1465" s="100"/>
      <c r="L1465" s="100"/>
      <c r="M1465" s="100"/>
      <c r="N1465" s="100"/>
      <c r="O1465" s="100"/>
      <c r="P1465" s="100"/>
    </row>
    <row r="1466" spans="1:16">
      <c r="A1466" s="101" t="s">
        <v>1034</v>
      </c>
      <c r="B1466" s="96" t="s">
        <v>1035</v>
      </c>
      <c r="C1466" s="97">
        <v>446.86</v>
      </c>
      <c r="D1466" s="106" t="s">
        <v>934</v>
      </c>
      <c r="E1466" s="100"/>
      <c r="F1466" s="100"/>
      <c r="G1466" s="100"/>
      <c r="H1466" s="100"/>
      <c r="I1466" s="100"/>
      <c r="J1466" s="100"/>
      <c r="K1466" s="100"/>
      <c r="L1466" s="100"/>
      <c r="M1466" s="100"/>
      <c r="N1466" s="100"/>
      <c r="O1466" s="100"/>
      <c r="P1466" s="100"/>
    </row>
    <row r="1467" spans="1:16">
      <c r="A1467" s="101" t="s">
        <v>1028</v>
      </c>
      <c r="B1467" s="96" t="s">
        <v>1038</v>
      </c>
      <c r="C1467" s="98">
        <v>1742.67</v>
      </c>
      <c r="D1467" s="106" t="s">
        <v>934</v>
      </c>
      <c r="E1467" s="100"/>
      <c r="F1467" s="100"/>
      <c r="G1467" s="100"/>
      <c r="H1467" s="100"/>
      <c r="I1467" s="100"/>
      <c r="J1467" s="100"/>
      <c r="K1467" s="100"/>
      <c r="L1467" s="100"/>
      <c r="M1467" s="100"/>
      <c r="N1467" s="100"/>
      <c r="O1467" s="100"/>
      <c r="P1467" s="100"/>
    </row>
    <row r="1468" spans="1:16">
      <c r="A1468" s="101" t="s">
        <v>1028</v>
      </c>
      <c r="B1468" s="96" t="s">
        <v>1030</v>
      </c>
      <c r="C1468" s="97">
        <v>966.25</v>
      </c>
      <c r="D1468" s="106" t="s">
        <v>934</v>
      </c>
      <c r="E1468" s="100"/>
      <c r="F1468" s="100"/>
      <c r="G1468" s="100"/>
      <c r="H1468" s="100"/>
      <c r="I1468" s="100"/>
      <c r="J1468" s="100"/>
      <c r="K1468" s="100"/>
      <c r="L1468" s="100"/>
      <c r="M1468" s="100"/>
      <c r="N1468" s="100"/>
      <c r="O1468" s="100"/>
      <c r="P1468" s="100"/>
    </row>
    <row r="1469" spans="1:16">
      <c r="A1469" s="101" t="s">
        <v>1001</v>
      </c>
      <c r="B1469" s="96" t="s">
        <v>894</v>
      </c>
      <c r="C1469" s="97">
        <v>898.43</v>
      </c>
      <c r="D1469" s="106" t="s">
        <v>934</v>
      </c>
      <c r="E1469" s="100"/>
      <c r="F1469" s="100"/>
      <c r="G1469" s="100"/>
      <c r="H1469" s="100"/>
      <c r="I1469" s="100"/>
      <c r="J1469" s="100"/>
      <c r="K1469" s="100"/>
      <c r="L1469" s="100"/>
      <c r="M1469" s="100"/>
      <c r="N1469" s="100"/>
      <c r="O1469" s="100"/>
      <c r="P1469" s="100"/>
    </row>
    <row r="1470" spans="1:16">
      <c r="A1470" s="101" t="s">
        <v>1003</v>
      </c>
      <c r="B1470" s="96" t="s">
        <v>1008</v>
      </c>
      <c r="C1470" s="97">
        <v>345</v>
      </c>
      <c r="D1470" s="106" t="s">
        <v>934</v>
      </c>
      <c r="E1470" s="100"/>
      <c r="F1470" s="100"/>
      <c r="G1470" s="100"/>
      <c r="H1470" s="100"/>
      <c r="I1470" s="100"/>
      <c r="J1470" s="100"/>
      <c r="K1470" s="100"/>
      <c r="L1470" s="100"/>
      <c r="M1470" s="100"/>
      <c r="N1470" s="100"/>
      <c r="O1470" s="100"/>
      <c r="P1470" s="100"/>
    </row>
    <row r="1471" spans="1:16">
      <c r="A1471" s="101" t="s">
        <v>937</v>
      </c>
      <c r="B1471" s="96" t="s">
        <v>1043</v>
      </c>
      <c r="C1471" s="98">
        <v>1298.22</v>
      </c>
      <c r="D1471" s="106" t="s">
        <v>934</v>
      </c>
      <c r="E1471" s="100"/>
      <c r="F1471" s="100"/>
      <c r="G1471" s="100"/>
      <c r="H1471" s="100"/>
      <c r="I1471" s="100"/>
      <c r="J1471" s="100"/>
      <c r="K1471" s="100"/>
      <c r="L1471" s="100"/>
      <c r="M1471" s="100"/>
      <c r="N1471" s="100"/>
      <c r="O1471" s="100"/>
      <c r="P1471" s="100"/>
    </row>
    <row r="1472" spans="1:16">
      <c r="A1472" s="101" t="s">
        <v>1028</v>
      </c>
      <c r="B1472" s="96" t="s">
        <v>1038</v>
      </c>
      <c r="C1472" s="97">
        <v>321.41000000000003</v>
      </c>
      <c r="D1472" s="106" t="s">
        <v>934</v>
      </c>
      <c r="E1472" s="100"/>
      <c r="F1472" s="100"/>
      <c r="G1472" s="100"/>
      <c r="H1472" s="100"/>
      <c r="I1472" s="100"/>
      <c r="J1472" s="100"/>
      <c r="K1472" s="100"/>
      <c r="L1472" s="100"/>
      <c r="M1472" s="100"/>
      <c r="N1472" s="100"/>
      <c r="O1472" s="100"/>
      <c r="P1472" s="100"/>
    </row>
    <row r="1473" spans="1:16">
      <c r="A1473" s="101" t="s">
        <v>1028</v>
      </c>
      <c r="B1473" s="96" t="s">
        <v>1029</v>
      </c>
      <c r="C1473" s="97">
        <v>763.53</v>
      </c>
      <c r="D1473" s="106" t="s">
        <v>934</v>
      </c>
      <c r="E1473" s="100"/>
      <c r="F1473" s="100"/>
      <c r="G1473" s="100"/>
      <c r="H1473" s="100"/>
      <c r="I1473" s="100"/>
      <c r="J1473" s="100"/>
      <c r="K1473" s="100"/>
      <c r="L1473" s="100"/>
      <c r="M1473" s="100"/>
      <c r="N1473" s="100"/>
      <c r="O1473" s="100"/>
      <c r="P1473" s="100"/>
    </row>
    <row r="1474" spans="1:16">
      <c r="A1474" s="101" t="s">
        <v>955</v>
      </c>
      <c r="B1474" s="96" t="s">
        <v>975</v>
      </c>
      <c r="C1474" s="97">
        <v>679.75</v>
      </c>
      <c r="D1474" s="106" t="s">
        <v>934</v>
      </c>
      <c r="E1474" s="100"/>
      <c r="F1474" s="100"/>
      <c r="G1474" s="100"/>
      <c r="H1474" s="100"/>
      <c r="I1474" s="100"/>
      <c r="J1474" s="100"/>
      <c r="K1474" s="100"/>
      <c r="L1474" s="100"/>
      <c r="M1474" s="100"/>
      <c r="N1474" s="100"/>
      <c r="O1474" s="100"/>
      <c r="P1474" s="100"/>
    </row>
    <row r="1475" spans="1:16">
      <c r="A1475" s="101" t="s">
        <v>955</v>
      </c>
      <c r="B1475" s="96" t="s">
        <v>967</v>
      </c>
      <c r="C1475" s="98">
        <v>1301.5999999999999</v>
      </c>
      <c r="D1475" s="106" t="s">
        <v>934</v>
      </c>
      <c r="E1475" s="100"/>
      <c r="F1475" s="100"/>
      <c r="G1475" s="100"/>
      <c r="H1475" s="100"/>
      <c r="I1475" s="100"/>
      <c r="J1475" s="100"/>
      <c r="K1475" s="100"/>
      <c r="L1475" s="100"/>
      <c r="M1475" s="100"/>
      <c r="N1475" s="100"/>
      <c r="O1475" s="100"/>
      <c r="P1475" s="100"/>
    </row>
    <row r="1476" spans="1:16">
      <c r="A1476" s="101" t="s">
        <v>1044</v>
      </c>
      <c r="B1476" s="96" t="s">
        <v>988</v>
      </c>
      <c r="C1476" s="97">
        <v>599.03</v>
      </c>
      <c r="D1476" s="106" t="s">
        <v>934</v>
      </c>
      <c r="E1476" s="100"/>
      <c r="F1476" s="100"/>
      <c r="G1476" s="100"/>
      <c r="H1476" s="100"/>
      <c r="I1476" s="100"/>
      <c r="J1476" s="100"/>
      <c r="K1476" s="100"/>
      <c r="L1476" s="100"/>
      <c r="M1476" s="100"/>
      <c r="N1476" s="100"/>
      <c r="O1476" s="100"/>
      <c r="P1476" s="100"/>
    </row>
    <row r="1477" spans="1:16">
      <c r="A1477" s="101" t="s">
        <v>1003</v>
      </c>
      <c r="B1477" s="96" t="s">
        <v>1045</v>
      </c>
      <c r="C1477" s="97">
        <v>105</v>
      </c>
      <c r="D1477" s="106" t="s">
        <v>934</v>
      </c>
      <c r="E1477" s="100"/>
      <c r="F1477" s="100"/>
      <c r="G1477" s="100"/>
      <c r="H1477" s="100"/>
      <c r="I1477" s="100"/>
      <c r="J1477" s="100"/>
      <c r="K1477" s="100"/>
      <c r="L1477" s="100"/>
      <c r="M1477" s="100"/>
      <c r="N1477" s="100"/>
      <c r="O1477" s="100"/>
      <c r="P1477" s="100"/>
    </row>
    <row r="1478" spans="1:16">
      <c r="A1478" s="101" t="s">
        <v>1046</v>
      </c>
      <c r="B1478" s="96" t="s">
        <v>1047</v>
      </c>
      <c r="C1478" s="98">
        <v>4660.92</v>
      </c>
      <c r="D1478" s="106" t="s">
        <v>934</v>
      </c>
      <c r="E1478" s="100"/>
      <c r="F1478" s="100"/>
      <c r="G1478" s="100"/>
      <c r="H1478" s="100"/>
      <c r="I1478" s="100"/>
      <c r="J1478" s="100"/>
      <c r="K1478" s="100"/>
      <c r="L1478" s="100"/>
      <c r="M1478" s="100"/>
      <c r="N1478" s="100"/>
      <c r="O1478" s="100"/>
      <c r="P1478" s="100"/>
    </row>
    <row r="1479" spans="1:16">
      <c r="A1479" s="101" t="s">
        <v>1028</v>
      </c>
      <c r="B1479" s="96" t="s">
        <v>1038</v>
      </c>
      <c r="C1479" s="98">
        <v>2262.2600000000002</v>
      </c>
      <c r="D1479" s="106" t="s">
        <v>934</v>
      </c>
      <c r="E1479" s="100"/>
      <c r="F1479" s="100"/>
      <c r="G1479" s="100"/>
      <c r="H1479" s="100"/>
      <c r="I1479" s="100"/>
      <c r="J1479" s="100"/>
      <c r="K1479" s="100"/>
      <c r="L1479" s="100"/>
      <c r="M1479" s="100"/>
      <c r="N1479" s="100"/>
      <c r="O1479" s="100"/>
      <c r="P1479" s="100"/>
    </row>
    <row r="1480" spans="1:16">
      <c r="A1480" s="101" t="s">
        <v>935</v>
      </c>
      <c r="B1480" s="96" t="s">
        <v>1048</v>
      </c>
      <c r="C1480" s="97">
        <v>349.99</v>
      </c>
      <c r="D1480" s="106" t="s">
        <v>934</v>
      </c>
      <c r="E1480" s="100"/>
      <c r="F1480" s="100"/>
      <c r="G1480" s="100"/>
      <c r="H1480" s="100"/>
      <c r="I1480" s="100"/>
      <c r="J1480" s="100"/>
      <c r="K1480" s="100"/>
      <c r="L1480" s="100"/>
      <c r="M1480" s="100"/>
      <c r="N1480" s="100"/>
      <c r="O1480" s="100"/>
      <c r="P1480" s="100"/>
    </row>
    <row r="1481" spans="1:16">
      <c r="A1481" s="101" t="s">
        <v>937</v>
      </c>
      <c r="B1481" s="96" t="s">
        <v>1040</v>
      </c>
      <c r="C1481" s="97">
        <v>496.83</v>
      </c>
      <c r="D1481" s="106" t="s">
        <v>934</v>
      </c>
      <c r="E1481" s="100"/>
      <c r="F1481" s="100"/>
      <c r="G1481" s="100"/>
      <c r="H1481" s="100"/>
      <c r="I1481" s="100"/>
      <c r="J1481" s="100"/>
      <c r="K1481" s="100"/>
      <c r="L1481" s="100"/>
      <c r="M1481" s="100"/>
      <c r="N1481" s="100"/>
      <c r="O1481" s="100"/>
      <c r="P1481" s="100"/>
    </row>
    <row r="1482" spans="1:16">
      <c r="A1482" s="101" t="s">
        <v>1049</v>
      </c>
      <c r="B1482" s="96" t="s">
        <v>984</v>
      </c>
      <c r="C1482" s="98">
        <v>1205.77</v>
      </c>
      <c r="D1482" s="106" t="s">
        <v>934</v>
      </c>
      <c r="E1482" s="100"/>
      <c r="F1482" s="100"/>
      <c r="G1482" s="100"/>
      <c r="H1482" s="100"/>
      <c r="I1482" s="100"/>
      <c r="J1482" s="100"/>
      <c r="K1482" s="100"/>
      <c r="L1482" s="100"/>
      <c r="M1482" s="100"/>
      <c r="N1482" s="100"/>
      <c r="O1482" s="100"/>
      <c r="P1482" s="100"/>
    </row>
    <row r="1483" spans="1:16">
      <c r="A1483" s="101" t="s">
        <v>1050</v>
      </c>
      <c r="B1483" s="96" t="s">
        <v>1051</v>
      </c>
      <c r="C1483" s="98">
        <v>6439.38</v>
      </c>
      <c r="D1483" s="106" t="s">
        <v>934</v>
      </c>
      <c r="E1483" s="100"/>
      <c r="F1483" s="100"/>
      <c r="G1483" s="100"/>
      <c r="H1483" s="100"/>
      <c r="I1483" s="100"/>
      <c r="J1483" s="100"/>
      <c r="K1483" s="100"/>
      <c r="L1483" s="100"/>
      <c r="M1483" s="100"/>
      <c r="N1483" s="100"/>
      <c r="O1483" s="100"/>
      <c r="P1483" s="100"/>
    </row>
    <row r="1484" spans="1:16">
      <c r="A1484" s="101" t="s">
        <v>1052</v>
      </c>
      <c r="B1484" s="96" t="s">
        <v>1053</v>
      </c>
      <c r="C1484" s="97">
        <v>329.12</v>
      </c>
      <c r="D1484" s="106" t="s">
        <v>934</v>
      </c>
      <c r="E1484" s="100"/>
      <c r="F1484" s="100"/>
      <c r="G1484" s="100"/>
      <c r="H1484" s="100"/>
      <c r="I1484" s="100"/>
      <c r="J1484" s="100"/>
      <c r="K1484" s="100"/>
      <c r="L1484" s="100"/>
      <c r="M1484" s="100"/>
      <c r="N1484" s="100"/>
      <c r="O1484" s="100"/>
      <c r="P1484" s="100"/>
    </row>
    <row r="1485" spans="1:16">
      <c r="A1485" s="101" t="s">
        <v>1009</v>
      </c>
      <c r="B1485" s="96" t="s">
        <v>1054</v>
      </c>
      <c r="C1485" s="98">
        <v>1658.7</v>
      </c>
      <c r="D1485" s="106" t="s">
        <v>934</v>
      </c>
      <c r="E1485" s="100"/>
      <c r="F1485" s="100"/>
      <c r="G1485" s="100"/>
      <c r="H1485" s="100"/>
      <c r="I1485" s="100"/>
      <c r="J1485" s="100"/>
      <c r="K1485" s="100"/>
      <c r="L1485" s="100"/>
      <c r="M1485" s="100"/>
      <c r="N1485" s="100"/>
      <c r="O1485" s="100"/>
      <c r="P1485" s="100"/>
    </row>
    <row r="1486" spans="1:16">
      <c r="A1486" s="101" t="s">
        <v>942</v>
      </c>
      <c r="B1486" s="96" t="s">
        <v>1055</v>
      </c>
      <c r="C1486" s="97">
        <v>229.3</v>
      </c>
      <c r="D1486" s="106" t="s">
        <v>934</v>
      </c>
      <c r="E1486" s="100"/>
      <c r="F1486" s="100"/>
      <c r="G1486" s="100"/>
      <c r="H1486" s="100"/>
      <c r="I1486" s="100"/>
      <c r="J1486" s="100"/>
      <c r="K1486" s="100"/>
      <c r="L1486" s="100"/>
      <c r="M1486" s="100"/>
      <c r="N1486" s="100"/>
      <c r="O1486" s="100"/>
      <c r="P1486" s="100"/>
    </row>
    <row r="1487" spans="1:16">
      <c r="A1487" s="101" t="s">
        <v>1003</v>
      </c>
      <c r="B1487" s="96" t="s">
        <v>1004</v>
      </c>
      <c r="C1487" s="97">
        <v>124</v>
      </c>
      <c r="D1487" s="106" t="s">
        <v>934</v>
      </c>
      <c r="E1487" s="100"/>
      <c r="F1487" s="100"/>
      <c r="G1487" s="100"/>
      <c r="H1487" s="100"/>
      <c r="I1487" s="100"/>
      <c r="J1487" s="100"/>
      <c r="K1487" s="100"/>
      <c r="L1487" s="100"/>
      <c r="M1487" s="100"/>
      <c r="N1487" s="100"/>
      <c r="O1487" s="100"/>
      <c r="P1487" s="100"/>
    </row>
    <row r="1488" spans="1:16">
      <c r="A1488" s="101" t="s">
        <v>962</v>
      </c>
      <c r="B1488" s="96" t="s">
        <v>963</v>
      </c>
      <c r="C1488" s="97">
        <v>617.1</v>
      </c>
      <c r="D1488" s="106" t="s">
        <v>934</v>
      </c>
      <c r="E1488" s="100"/>
      <c r="F1488" s="100"/>
      <c r="G1488" s="100"/>
      <c r="H1488" s="100"/>
      <c r="I1488" s="100"/>
      <c r="J1488" s="100"/>
      <c r="K1488" s="100"/>
      <c r="L1488" s="100"/>
      <c r="M1488" s="100"/>
      <c r="N1488" s="100"/>
      <c r="O1488" s="100"/>
      <c r="P1488" s="100"/>
    </row>
    <row r="1489" spans="1:16">
      <c r="A1489" s="101" t="s">
        <v>937</v>
      </c>
      <c r="B1489" s="96" t="s">
        <v>1056</v>
      </c>
      <c r="C1489" s="97">
        <v>387.8</v>
      </c>
      <c r="D1489" s="106" t="s">
        <v>934</v>
      </c>
      <c r="E1489" s="100"/>
      <c r="F1489" s="100"/>
      <c r="G1489" s="100"/>
      <c r="H1489" s="100"/>
      <c r="I1489" s="100"/>
      <c r="J1489" s="100"/>
      <c r="K1489" s="100"/>
      <c r="L1489" s="100"/>
      <c r="M1489" s="100"/>
      <c r="N1489" s="100"/>
      <c r="O1489" s="100"/>
      <c r="P1489" s="100"/>
    </row>
    <row r="1490" spans="1:16">
      <c r="A1490" s="101" t="s">
        <v>1057</v>
      </c>
      <c r="B1490" s="96" t="s">
        <v>1058</v>
      </c>
      <c r="C1490" s="97">
        <v>162</v>
      </c>
      <c r="D1490" s="106" t="s">
        <v>934</v>
      </c>
      <c r="E1490" s="100"/>
      <c r="F1490" s="100"/>
      <c r="G1490" s="100"/>
      <c r="H1490" s="100"/>
      <c r="I1490" s="100"/>
      <c r="J1490" s="100"/>
      <c r="K1490" s="100"/>
      <c r="L1490" s="100"/>
      <c r="M1490" s="100"/>
      <c r="N1490" s="100"/>
      <c r="O1490" s="100"/>
      <c r="P1490" s="100"/>
    </row>
    <row r="1491" spans="1:16">
      <c r="A1491" s="101" t="s">
        <v>1059</v>
      </c>
      <c r="B1491" s="96" t="s">
        <v>963</v>
      </c>
      <c r="C1491" s="98">
        <v>4003.71</v>
      </c>
      <c r="D1491" s="106" t="s">
        <v>934</v>
      </c>
      <c r="E1491" s="100"/>
      <c r="F1491" s="100"/>
      <c r="G1491" s="100"/>
      <c r="H1491" s="100"/>
      <c r="I1491" s="100"/>
      <c r="J1491" s="100"/>
      <c r="K1491" s="100"/>
      <c r="L1491" s="100"/>
      <c r="M1491" s="100"/>
      <c r="N1491" s="100"/>
      <c r="O1491" s="100"/>
      <c r="P1491" s="100"/>
    </row>
    <row r="1492" spans="1:16">
      <c r="A1492" s="101" t="s">
        <v>1028</v>
      </c>
      <c r="B1492" s="96" t="s">
        <v>1038</v>
      </c>
      <c r="C1492" s="98">
        <v>1910</v>
      </c>
      <c r="D1492" s="106" t="s">
        <v>934</v>
      </c>
      <c r="E1492" s="100"/>
      <c r="F1492" s="100"/>
      <c r="G1492" s="100"/>
      <c r="H1492" s="100"/>
      <c r="I1492" s="100"/>
      <c r="J1492" s="100"/>
      <c r="K1492" s="100"/>
      <c r="L1492" s="100"/>
      <c r="M1492" s="100"/>
      <c r="N1492" s="100"/>
      <c r="O1492" s="100"/>
      <c r="P1492" s="100"/>
    </row>
    <row r="1493" spans="1:16">
      <c r="A1493" s="101" t="s">
        <v>937</v>
      </c>
      <c r="B1493" s="96" t="s">
        <v>938</v>
      </c>
      <c r="C1493" s="98">
        <v>1001.71</v>
      </c>
      <c r="D1493" s="106" t="s">
        <v>934</v>
      </c>
      <c r="E1493" s="100"/>
      <c r="F1493" s="100"/>
      <c r="G1493" s="100"/>
      <c r="H1493" s="100"/>
      <c r="I1493" s="100"/>
      <c r="J1493" s="100"/>
      <c r="K1493" s="100"/>
      <c r="L1493" s="100"/>
      <c r="M1493" s="100"/>
      <c r="N1493" s="100"/>
      <c r="O1493" s="100"/>
      <c r="P1493" s="100"/>
    </row>
    <row r="1494" spans="1:16">
      <c r="A1494" s="101" t="s">
        <v>932</v>
      </c>
      <c r="B1494" s="96" t="s">
        <v>933</v>
      </c>
      <c r="C1494" s="97">
        <v>28</v>
      </c>
      <c r="D1494" s="106" t="s">
        <v>934</v>
      </c>
      <c r="E1494" s="100"/>
      <c r="F1494" s="100"/>
      <c r="G1494" s="100"/>
      <c r="H1494" s="100"/>
      <c r="I1494" s="100"/>
      <c r="J1494" s="100"/>
      <c r="K1494" s="100"/>
      <c r="L1494" s="100"/>
      <c r="M1494" s="100"/>
      <c r="N1494" s="100"/>
      <c r="O1494" s="100"/>
      <c r="P1494" s="100"/>
    </row>
    <row r="1495" spans="1:16">
      <c r="A1495" s="101" t="s">
        <v>955</v>
      </c>
      <c r="B1495" s="96" t="s">
        <v>971</v>
      </c>
      <c r="C1495" s="98">
        <v>2176.06</v>
      </c>
      <c r="D1495" s="106" t="s">
        <v>934</v>
      </c>
      <c r="E1495" s="100"/>
      <c r="F1495" s="100"/>
      <c r="G1495" s="100"/>
      <c r="H1495" s="100"/>
      <c r="I1495" s="100"/>
      <c r="J1495" s="100"/>
      <c r="K1495" s="100"/>
      <c r="L1495" s="100"/>
      <c r="M1495" s="100"/>
      <c r="N1495" s="100"/>
      <c r="O1495" s="100"/>
      <c r="P1495" s="100"/>
    </row>
    <row r="1496" spans="1:16">
      <c r="A1496" s="101" t="s">
        <v>937</v>
      </c>
      <c r="B1496" s="96" t="s">
        <v>1060</v>
      </c>
      <c r="C1496" s="98">
        <v>1212.05</v>
      </c>
      <c r="D1496" s="106" t="s">
        <v>934</v>
      </c>
      <c r="E1496" s="100"/>
      <c r="F1496" s="100"/>
      <c r="G1496" s="100"/>
      <c r="H1496" s="100"/>
      <c r="I1496" s="100"/>
      <c r="J1496" s="100"/>
      <c r="K1496" s="100"/>
      <c r="L1496" s="100"/>
      <c r="M1496" s="100"/>
      <c r="N1496" s="100"/>
      <c r="O1496" s="100"/>
      <c r="P1496" s="100"/>
    </row>
    <row r="1497" spans="1:16">
      <c r="A1497" s="101" t="s">
        <v>937</v>
      </c>
      <c r="B1497" s="96" t="s">
        <v>1060</v>
      </c>
      <c r="C1497" s="98">
        <v>2071.5300000000002</v>
      </c>
      <c r="D1497" s="106" t="s">
        <v>934</v>
      </c>
      <c r="E1497" s="100"/>
      <c r="F1497" s="100"/>
      <c r="G1497" s="100"/>
      <c r="H1497" s="100"/>
      <c r="I1497" s="100"/>
      <c r="J1497" s="100"/>
      <c r="K1497" s="100"/>
      <c r="L1497" s="100"/>
      <c r="M1497" s="100"/>
      <c r="N1497" s="100"/>
      <c r="O1497" s="100"/>
      <c r="P1497" s="100"/>
    </row>
    <row r="1498" spans="1:16">
      <c r="A1498" s="101" t="s">
        <v>1028</v>
      </c>
      <c r="B1498" s="96" t="s">
        <v>1038</v>
      </c>
      <c r="C1498" s="97">
        <v>386.36</v>
      </c>
      <c r="D1498" s="106" t="s">
        <v>934</v>
      </c>
      <c r="E1498" s="100"/>
      <c r="F1498" s="100"/>
      <c r="G1498" s="100"/>
      <c r="H1498" s="100"/>
      <c r="I1498" s="100"/>
      <c r="J1498" s="100"/>
      <c r="K1498" s="100"/>
      <c r="L1498" s="100"/>
      <c r="M1498" s="100"/>
      <c r="N1498" s="100"/>
      <c r="O1498" s="100"/>
      <c r="P1498" s="100"/>
    </row>
    <row r="1499" spans="1:16">
      <c r="A1499" s="101" t="s">
        <v>937</v>
      </c>
      <c r="B1499" s="96" t="s">
        <v>1060</v>
      </c>
      <c r="C1499" s="97">
        <v>248.14</v>
      </c>
      <c r="D1499" s="106" t="s">
        <v>934</v>
      </c>
      <c r="E1499" s="100"/>
      <c r="F1499" s="100"/>
      <c r="G1499" s="100"/>
      <c r="H1499" s="100"/>
      <c r="I1499" s="100"/>
      <c r="J1499" s="100"/>
      <c r="K1499" s="100"/>
      <c r="L1499" s="100"/>
      <c r="M1499" s="100"/>
      <c r="N1499" s="100"/>
      <c r="O1499" s="100"/>
      <c r="P1499" s="100"/>
    </row>
    <row r="1500" spans="1:16">
      <c r="A1500" s="101" t="s">
        <v>1061</v>
      </c>
      <c r="B1500" s="96" t="s">
        <v>688</v>
      </c>
      <c r="C1500" s="97">
        <v>19.14</v>
      </c>
      <c r="D1500" s="106" t="s">
        <v>934</v>
      </c>
      <c r="E1500" s="100"/>
      <c r="F1500" s="100"/>
      <c r="G1500" s="100"/>
      <c r="H1500" s="100"/>
      <c r="I1500" s="100"/>
      <c r="J1500" s="100"/>
      <c r="K1500" s="100"/>
      <c r="L1500" s="100"/>
      <c r="M1500" s="100"/>
      <c r="N1500" s="100"/>
      <c r="O1500" s="100"/>
      <c r="P1500" s="100"/>
    </row>
    <row r="1501" spans="1:16">
      <c r="A1501" s="101" t="s">
        <v>935</v>
      </c>
      <c r="B1501" s="96" t="s">
        <v>936</v>
      </c>
      <c r="C1501" s="97">
        <v>423.86</v>
      </c>
      <c r="D1501" s="106" t="s">
        <v>934</v>
      </c>
      <c r="E1501" s="100"/>
      <c r="F1501" s="100"/>
      <c r="G1501" s="100"/>
      <c r="H1501" s="100"/>
      <c r="I1501" s="100"/>
      <c r="J1501" s="100"/>
      <c r="K1501" s="100"/>
      <c r="L1501" s="100"/>
      <c r="M1501" s="100"/>
      <c r="N1501" s="100"/>
      <c r="O1501" s="100"/>
      <c r="P1501" s="100"/>
    </row>
    <row r="1502" spans="1:16">
      <c r="A1502" s="101" t="s">
        <v>937</v>
      </c>
      <c r="B1502" s="96" t="s">
        <v>983</v>
      </c>
      <c r="C1502" s="98">
        <v>1090.3800000000001</v>
      </c>
      <c r="D1502" s="106" t="s">
        <v>934</v>
      </c>
      <c r="E1502" s="100"/>
      <c r="F1502" s="100"/>
      <c r="G1502" s="100"/>
      <c r="H1502" s="100"/>
      <c r="I1502" s="100"/>
      <c r="J1502" s="100"/>
      <c r="K1502" s="100"/>
      <c r="L1502" s="100"/>
      <c r="M1502" s="100"/>
      <c r="N1502" s="100"/>
      <c r="O1502" s="100"/>
      <c r="P1502" s="100"/>
    </row>
    <row r="1503" spans="1:16">
      <c r="A1503" s="101" t="s">
        <v>1062</v>
      </c>
      <c r="B1503" s="96" t="s">
        <v>1063</v>
      </c>
      <c r="C1503" s="98">
        <v>1579.25</v>
      </c>
      <c r="D1503" s="106" t="s">
        <v>934</v>
      </c>
      <c r="E1503" s="100"/>
      <c r="F1503" s="100"/>
      <c r="G1503" s="100"/>
      <c r="H1503" s="100"/>
      <c r="I1503" s="100"/>
      <c r="J1503" s="100"/>
      <c r="K1503" s="100"/>
      <c r="L1503" s="100"/>
      <c r="M1503" s="100"/>
      <c r="N1503" s="100"/>
      <c r="O1503" s="100"/>
      <c r="P1503" s="100"/>
    </row>
    <row r="1504" spans="1:16">
      <c r="A1504" s="101" t="s">
        <v>1064</v>
      </c>
      <c r="B1504" s="96" t="s">
        <v>1065</v>
      </c>
      <c r="C1504" s="98">
        <v>2000</v>
      </c>
      <c r="D1504" s="106" t="s">
        <v>934</v>
      </c>
      <c r="E1504" s="100"/>
      <c r="F1504" s="100"/>
      <c r="G1504" s="100"/>
      <c r="H1504" s="100"/>
      <c r="I1504" s="100"/>
      <c r="J1504" s="100"/>
      <c r="K1504" s="100"/>
      <c r="L1504" s="100"/>
      <c r="M1504" s="100"/>
      <c r="N1504" s="100"/>
      <c r="O1504" s="100"/>
      <c r="P1504" s="100"/>
    </row>
    <row r="1505" spans="1:16">
      <c r="A1505" s="101" t="s">
        <v>1009</v>
      </c>
      <c r="B1505" s="96" t="s">
        <v>1065</v>
      </c>
      <c r="C1505" s="97">
        <v>500</v>
      </c>
      <c r="D1505" s="106" t="s">
        <v>934</v>
      </c>
      <c r="E1505" s="100"/>
      <c r="F1505" s="100"/>
      <c r="G1505" s="100"/>
      <c r="H1505" s="100"/>
      <c r="I1505" s="100"/>
      <c r="J1505" s="100"/>
      <c r="K1505" s="100"/>
      <c r="L1505" s="100"/>
      <c r="M1505" s="100"/>
      <c r="N1505" s="100"/>
      <c r="O1505" s="100"/>
      <c r="P1505" s="100"/>
    </row>
    <row r="1506" spans="1:16">
      <c r="A1506" s="101" t="s">
        <v>935</v>
      </c>
      <c r="B1506" s="96" t="s">
        <v>945</v>
      </c>
      <c r="C1506" s="97">
        <v>408.56</v>
      </c>
      <c r="D1506" s="106" t="s">
        <v>934</v>
      </c>
      <c r="E1506" s="100"/>
      <c r="F1506" s="100"/>
      <c r="G1506" s="100"/>
      <c r="H1506" s="100"/>
      <c r="I1506" s="100"/>
      <c r="J1506" s="100"/>
      <c r="K1506" s="100"/>
      <c r="L1506" s="100"/>
      <c r="M1506" s="100"/>
      <c r="N1506" s="100"/>
      <c r="O1506" s="100"/>
      <c r="P1506" s="100"/>
    </row>
    <row r="1507" spans="1:16">
      <c r="A1507" s="101" t="s">
        <v>1009</v>
      </c>
      <c r="B1507" s="96" t="s">
        <v>1066</v>
      </c>
      <c r="C1507" s="97">
        <v>300</v>
      </c>
      <c r="D1507" s="106" t="s">
        <v>934</v>
      </c>
      <c r="E1507" s="100"/>
      <c r="F1507" s="100"/>
      <c r="G1507" s="100"/>
      <c r="H1507" s="100"/>
      <c r="I1507" s="100"/>
      <c r="J1507" s="100"/>
      <c r="K1507" s="100"/>
      <c r="L1507" s="100"/>
      <c r="M1507" s="100"/>
      <c r="N1507" s="100"/>
      <c r="O1507" s="100"/>
      <c r="P1507" s="100"/>
    </row>
    <row r="1508" spans="1:16">
      <c r="A1508" s="101" t="s">
        <v>1067</v>
      </c>
      <c r="B1508" s="96" t="s">
        <v>1068</v>
      </c>
      <c r="C1508" s="97">
        <v>278.3</v>
      </c>
      <c r="D1508" s="106" t="s">
        <v>934</v>
      </c>
      <c r="E1508" s="100"/>
      <c r="F1508" s="100"/>
      <c r="G1508" s="100"/>
      <c r="H1508" s="100"/>
      <c r="I1508" s="100"/>
      <c r="J1508" s="100"/>
      <c r="K1508" s="100"/>
      <c r="L1508" s="100"/>
      <c r="M1508" s="100"/>
      <c r="N1508" s="100"/>
      <c r="O1508" s="100"/>
      <c r="P1508" s="100"/>
    </row>
    <row r="1509" spans="1:16">
      <c r="A1509" s="101" t="s">
        <v>955</v>
      </c>
      <c r="B1509" s="96" t="s">
        <v>956</v>
      </c>
      <c r="C1509" s="98">
        <v>1783.78</v>
      </c>
      <c r="D1509" s="106" t="s">
        <v>934</v>
      </c>
      <c r="E1509" s="100"/>
      <c r="F1509" s="100"/>
      <c r="G1509" s="100"/>
      <c r="H1509" s="100"/>
      <c r="I1509" s="100"/>
      <c r="J1509" s="100"/>
      <c r="K1509" s="100"/>
      <c r="L1509" s="100"/>
      <c r="M1509" s="100"/>
      <c r="N1509" s="100"/>
      <c r="O1509" s="100"/>
      <c r="P1509" s="100"/>
    </row>
    <row r="1510" spans="1:16">
      <c r="A1510" s="101" t="s">
        <v>955</v>
      </c>
      <c r="B1510" s="96" t="s">
        <v>967</v>
      </c>
      <c r="C1510" s="97">
        <v>232.04</v>
      </c>
      <c r="D1510" s="106" t="s">
        <v>934</v>
      </c>
      <c r="E1510" s="100"/>
      <c r="F1510" s="100"/>
      <c r="G1510" s="100"/>
      <c r="H1510" s="100"/>
      <c r="I1510" s="100"/>
      <c r="J1510" s="100"/>
      <c r="K1510" s="100"/>
      <c r="L1510" s="100"/>
      <c r="M1510" s="100"/>
      <c r="N1510" s="100"/>
      <c r="O1510" s="100"/>
      <c r="P1510" s="100"/>
    </row>
    <row r="1511" spans="1:16">
      <c r="A1511" s="101" t="s">
        <v>1052</v>
      </c>
      <c r="B1511" s="96" t="s">
        <v>981</v>
      </c>
      <c r="C1511" s="97">
        <v>190.7</v>
      </c>
      <c r="D1511" s="106" t="s">
        <v>934</v>
      </c>
      <c r="E1511" s="100"/>
      <c r="F1511" s="100"/>
      <c r="G1511" s="100"/>
      <c r="H1511" s="100"/>
      <c r="I1511" s="100"/>
      <c r="J1511" s="100"/>
      <c r="K1511" s="100"/>
      <c r="L1511" s="100"/>
      <c r="M1511" s="100"/>
      <c r="N1511" s="100"/>
      <c r="O1511" s="100"/>
      <c r="P1511" s="100"/>
    </row>
    <row r="1512" spans="1:16">
      <c r="A1512" s="101" t="s">
        <v>1052</v>
      </c>
      <c r="B1512" s="96" t="s">
        <v>981</v>
      </c>
      <c r="C1512" s="98">
        <v>1265.8699999999999</v>
      </c>
      <c r="D1512" s="106" t="s">
        <v>934</v>
      </c>
      <c r="E1512" s="100"/>
      <c r="F1512" s="100"/>
      <c r="G1512" s="100"/>
      <c r="H1512" s="100"/>
      <c r="I1512" s="100"/>
      <c r="J1512" s="100"/>
      <c r="K1512" s="100"/>
      <c r="L1512" s="100"/>
      <c r="M1512" s="100"/>
      <c r="N1512" s="100"/>
      <c r="O1512" s="100"/>
      <c r="P1512" s="100"/>
    </row>
    <row r="1513" spans="1:16">
      <c r="A1513" s="101" t="s">
        <v>935</v>
      </c>
      <c r="B1513" s="96" t="s">
        <v>1036</v>
      </c>
      <c r="C1513" s="97">
        <v>170.61</v>
      </c>
      <c r="D1513" s="106" t="s">
        <v>934</v>
      </c>
      <c r="E1513" s="100"/>
      <c r="F1513" s="100"/>
      <c r="G1513" s="100"/>
      <c r="H1513" s="100"/>
      <c r="I1513" s="100"/>
      <c r="J1513" s="100"/>
      <c r="K1513" s="100"/>
      <c r="L1513" s="100"/>
      <c r="M1513" s="100"/>
      <c r="N1513" s="100"/>
      <c r="O1513" s="100"/>
      <c r="P1513" s="100"/>
    </row>
    <row r="1514" spans="1:16">
      <c r="A1514" s="101" t="s">
        <v>937</v>
      </c>
      <c r="B1514" s="96" t="s">
        <v>1069</v>
      </c>
      <c r="C1514" s="97">
        <v>710.84</v>
      </c>
      <c r="D1514" s="106" t="s">
        <v>934</v>
      </c>
      <c r="E1514" s="100"/>
      <c r="F1514" s="100"/>
      <c r="G1514" s="100"/>
      <c r="H1514" s="100"/>
      <c r="I1514" s="100"/>
      <c r="J1514" s="100"/>
      <c r="K1514" s="100"/>
      <c r="L1514" s="100"/>
      <c r="M1514" s="100"/>
      <c r="N1514" s="100"/>
      <c r="O1514" s="100"/>
      <c r="P1514" s="100"/>
    </row>
    <row r="1515" spans="1:16">
      <c r="A1515" s="101" t="s">
        <v>1009</v>
      </c>
      <c r="B1515" s="96" t="s">
        <v>1070</v>
      </c>
      <c r="C1515" s="97">
        <v>348</v>
      </c>
      <c r="D1515" s="106" t="s">
        <v>934</v>
      </c>
      <c r="E1515" s="100"/>
      <c r="F1515" s="100"/>
      <c r="G1515" s="100"/>
      <c r="H1515" s="100"/>
      <c r="I1515" s="100"/>
      <c r="J1515" s="100"/>
      <c r="K1515" s="100"/>
      <c r="L1515" s="100"/>
      <c r="M1515" s="100"/>
      <c r="N1515" s="100"/>
      <c r="O1515" s="100"/>
      <c r="P1515" s="100"/>
    </row>
    <row r="1516" spans="1:16">
      <c r="A1516" s="101" t="s">
        <v>955</v>
      </c>
      <c r="B1516" s="96" t="s">
        <v>975</v>
      </c>
      <c r="C1516" s="97">
        <v>87.53</v>
      </c>
      <c r="D1516" s="106" t="s">
        <v>934</v>
      </c>
      <c r="E1516" s="100"/>
      <c r="F1516" s="100"/>
      <c r="G1516" s="100"/>
      <c r="H1516" s="100"/>
      <c r="I1516" s="100"/>
      <c r="J1516" s="100"/>
      <c r="K1516" s="100"/>
      <c r="L1516" s="100"/>
      <c r="M1516" s="100"/>
      <c r="N1516" s="100"/>
      <c r="O1516" s="100"/>
      <c r="P1516" s="100"/>
    </row>
    <row r="1517" spans="1:16">
      <c r="A1517" s="101" t="s">
        <v>935</v>
      </c>
      <c r="B1517" s="96" t="s">
        <v>1071</v>
      </c>
      <c r="C1517" s="97">
        <v>423.5</v>
      </c>
      <c r="D1517" s="106" t="s">
        <v>934</v>
      </c>
      <c r="E1517" s="100"/>
      <c r="F1517" s="100"/>
      <c r="G1517" s="100"/>
      <c r="H1517" s="100"/>
      <c r="I1517" s="100"/>
      <c r="J1517" s="100"/>
      <c r="K1517" s="100"/>
      <c r="L1517" s="100"/>
      <c r="M1517" s="100"/>
      <c r="N1517" s="100"/>
      <c r="O1517" s="100"/>
      <c r="P1517" s="100"/>
    </row>
    <row r="1518" spans="1:16">
      <c r="A1518" s="101" t="s">
        <v>935</v>
      </c>
      <c r="B1518" s="96" t="s">
        <v>1039</v>
      </c>
      <c r="C1518" s="97">
        <v>672.5</v>
      </c>
      <c r="D1518" s="106" t="s">
        <v>934</v>
      </c>
      <c r="E1518" s="100"/>
      <c r="F1518" s="100"/>
      <c r="G1518" s="100"/>
      <c r="H1518" s="100"/>
      <c r="I1518" s="100"/>
      <c r="J1518" s="100"/>
      <c r="K1518" s="100"/>
      <c r="L1518" s="100"/>
      <c r="M1518" s="100"/>
      <c r="N1518" s="100"/>
      <c r="O1518" s="100"/>
      <c r="P1518" s="100"/>
    </row>
    <row r="1519" spans="1:16">
      <c r="A1519" s="101" t="s">
        <v>937</v>
      </c>
      <c r="B1519" s="96" t="s">
        <v>1072</v>
      </c>
      <c r="C1519" s="98">
        <v>1298.5</v>
      </c>
      <c r="D1519" s="106" t="s">
        <v>934</v>
      </c>
      <c r="E1519" s="100"/>
      <c r="F1519" s="100"/>
      <c r="G1519" s="100"/>
      <c r="H1519" s="100"/>
      <c r="I1519" s="100"/>
      <c r="J1519" s="100"/>
      <c r="K1519" s="100"/>
      <c r="L1519" s="100"/>
      <c r="M1519" s="100"/>
      <c r="N1519" s="100"/>
      <c r="O1519" s="100"/>
      <c r="P1519" s="100"/>
    </row>
    <row r="1520" spans="1:16">
      <c r="A1520" s="101" t="s">
        <v>1073</v>
      </c>
      <c r="B1520" s="96" t="s">
        <v>1068</v>
      </c>
      <c r="C1520" s="97">
        <v>55.96</v>
      </c>
      <c r="D1520" s="106" t="s">
        <v>934</v>
      </c>
      <c r="E1520" s="100"/>
      <c r="F1520" s="100"/>
      <c r="G1520" s="100"/>
      <c r="H1520" s="100"/>
      <c r="I1520" s="100"/>
      <c r="J1520" s="100"/>
      <c r="K1520" s="100"/>
      <c r="L1520" s="100"/>
      <c r="M1520" s="100"/>
      <c r="N1520" s="100"/>
      <c r="O1520" s="100"/>
      <c r="P1520" s="100"/>
    </row>
    <row r="1521" spans="1:16">
      <c r="A1521" s="101" t="s">
        <v>935</v>
      </c>
      <c r="B1521" s="96" t="s">
        <v>1051</v>
      </c>
      <c r="C1521" s="98">
        <v>3251.81</v>
      </c>
      <c r="D1521" s="106" t="s">
        <v>934</v>
      </c>
      <c r="E1521" s="100"/>
      <c r="F1521" s="100"/>
      <c r="G1521" s="100"/>
      <c r="H1521" s="100"/>
      <c r="I1521" s="100"/>
      <c r="J1521" s="100"/>
      <c r="K1521" s="100"/>
      <c r="L1521" s="100"/>
      <c r="M1521" s="100"/>
      <c r="N1521" s="100"/>
      <c r="O1521" s="100"/>
      <c r="P1521" s="100"/>
    </row>
    <row r="1522" spans="1:16">
      <c r="A1522" s="101" t="s">
        <v>1074</v>
      </c>
      <c r="B1522" s="96" t="s">
        <v>1075</v>
      </c>
      <c r="C1522" s="97">
        <v>90.51</v>
      </c>
      <c r="D1522" s="106" t="s">
        <v>934</v>
      </c>
      <c r="E1522" s="100"/>
      <c r="F1522" s="100"/>
      <c r="G1522" s="100"/>
      <c r="H1522" s="100"/>
      <c r="I1522" s="100"/>
      <c r="J1522" s="100"/>
      <c r="K1522" s="100"/>
      <c r="L1522" s="100"/>
      <c r="M1522" s="100"/>
      <c r="N1522" s="100"/>
      <c r="O1522" s="100"/>
      <c r="P1522" s="100"/>
    </row>
    <row r="1523" spans="1:16">
      <c r="A1523" s="101" t="s">
        <v>1003</v>
      </c>
      <c r="B1523" s="96" t="s">
        <v>1076</v>
      </c>
      <c r="C1523" s="97">
        <v>495</v>
      </c>
      <c r="D1523" s="106" t="s">
        <v>934</v>
      </c>
      <c r="E1523" s="100"/>
      <c r="F1523" s="100"/>
      <c r="G1523" s="100"/>
      <c r="H1523" s="100"/>
      <c r="I1523" s="100"/>
      <c r="J1523" s="100"/>
      <c r="K1523" s="100"/>
      <c r="L1523" s="100"/>
      <c r="M1523" s="100"/>
      <c r="N1523" s="100"/>
      <c r="O1523" s="100"/>
      <c r="P1523" s="100"/>
    </row>
    <row r="1524" spans="1:16">
      <c r="A1524" s="101" t="s">
        <v>1077</v>
      </c>
      <c r="B1524" s="96" t="s">
        <v>1078</v>
      </c>
      <c r="C1524" s="98">
        <v>1982</v>
      </c>
      <c r="D1524" s="107" t="s">
        <v>1079</v>
      </c>
      <c r="E1524" s="100"/>
      <c r="F1524" s="100"/>
      <c r="G1524" s="100"/>
      <c r="H1524" s="100"/>
      <c r="I1524" s="100"/>
      <c r="J1524" s="100"/>
      <c r="K1524" s="100"/>
      <c r="L1524" s="100"/>
      <c r="M1524" s="100"/>
      <c r="N1524" s="100"/>
      <c r="O1524" s="100"/>
      <c r="P1524" s="100"/>
    </row>
    <row r="1525" spans="1:16">
      <c r="A1525" s="101" t="s">
        <v>1077</v>
      </c>
      <c r="B1525" s="96" t="s">
        <v>1080</v>
      </c>
      <c r="C1525" s="98">
        <v>5115</v>
      </c>
      <c r="D1525" s="107" t="s">
        <v>1079</v>
      </c>
      <c r="E1525" s="100"/>
      <c r="F1525" s="100"/>
      <c r="G1525" s="100"/>
      <c r="H1525" s="100"/>
      <c r="I1525" s="100"/>
      <c r="J1525" s="100"/>
      <c r="K1525" s="100"/>
      <c r="L1525" s="100"/>
      <c r="M1525" s="100"/>
      <c r="N1525" s="100"/>
      <c r="O1525" s="100"/>
      <c r="P1525" s="100"/>
    </row>
    <row r="1526" spans="1:16">
      <c r="A1526" s="101" t="s">
        <v>1081</v>
      </c>
      <c r="B1526" s="96" t="s">
        <v>1082</v>
      </c>
      <c r="C1526" s="97">
        <v>523.95000000000005</v>
      </c>
      <c r="D1526" s="107" t="s">
        <v>1079</v>
      </c>
      <c r="E1526" s="100"/>
      <c r="F1526" s="100"/>
      <c r="G1526" s="100"/>
      <c r="H1526" s="100"/>
      <c r="I1526" s="100"/>
      <c r="J1526" s="100"/>
      <c r="K1526" s="100"/>
      <c r="L1526" s="100"/>
      <c r="M1526" s="100"/>
      <c r="N1526" s="100"/>
      <c r="O1526" s="100"/>
      <c r="P1526" s="100"/>
    </row>
    <row r="1527" spans="1:16">
      <c r="A1527" s="101" t="s">
        <v>1077</v>
      </c>
      <c r="B1527" s="96" t="s">
        <v>894</v>
      </c>
      <c r="C1527" s="97">
        <v>336</v>
      </c>
      <c r="D1527" s="107" t="s">
        <v>1079</v>
      </c>
      <c r="E1527" s="100"/>
      <c r="F1527" s="100"/>
      <c r="G1527" s="100"/>
      <c r="H1527" s="100"/>
      <c r="I1527" s="100"/>
      <c r="J1527" s="100"/>
      <c r="K1527" s="100"/>
      <c r="L1527" s="100"/>
      <c r="M1527" s="100"/>
      <c r="N1527" s="100"/>
      <c r="O1527" s="100"/>
      <c r="P1527" s="100"/>
    </row>
    <row r="1528" spans="1:16">
      <c r="A1528" s="101" t="s">
        <v>1083</v>
      </c>
      <c r="B1528" s="96" t="s">
        <v>888</v>
      </c>
      <c r="C1528" s="97">
        <v>271.89999999999998</v>
      </c>
      <c r="D1528" s="107" t="s">
        <v>1079</v>
      </c>
      <c r="E1528" s="100"/>
      <c r="F1528" s="100"/>
      <c r="G1528" s="100"/>
      <c r="H1528" s="100"/>
      <c r="I1528" s="100"/>
      <c r="J1528" s="100"/>
      <c r="K1528" s="100"/>
      <c r="L1528" s="100"/>
      <c r="M1528" s="100"/>
      <c r="N1528" s="100"/>
      <c r="O1528" s="100"/>
      <c r="P1528" s="100"/>
    </row>
    <row r="1529" spans="1:16">
      <c r="A1529" s="101" t="s">
        <v>1077</v>
      </c>
      <c r="B1529" s="96" t="s">
        <v>1084</v>
      </c>
      <c r="C1529" s="98">
        <v>3547.72</v>
      </c>
      <c r="D1529" s="107" t="s">
        <v>1079</v>
      </c>
      <c r="E1529" s="100"/>
      <c r="F1529" s="100"/>
      <c r="G1529" s="100"/>
      <c r="H1529" s="100"/>
      <c r="I1529" s="100"/>
      <c r="J1529" s="100"/>
      <c r="K1529" s="100"/>
      <c r="L1529" s="100"/>
      <c r="M1529" s="100"/>
      <c r="N1529" s="100"/>
      <c r="O1529" s="100"/>
      <c r="P1529" s="100"/>
    </row>
    <row r="1530" spans="1:16">
      <c r="A1530" s="101" t="s">
        <v>1081</v>
      </c>
      <c r="B1530" s="96" t="s">
        <v>1085</v>
      </c>
      <c r="C1530" s="98">
        <v>1559.32</v>
      </c>
      <c r="D1530" s="107" t="s">
        <v>1079</v>
      </c>
      <c r="E1530" s="100"/>
      <c r="F1530" s="100"/>
      <c r="G1530" s="100"/>
      <c r="H1530" s="100"/>
      <c r="I1530" s="100"/>
      <c r="J1530" s="100"/>
      <c r="K1530" s="100"/>
      <c r="L1530" s="100"/>
      <c r="M1530" s="100"/>
      <c r="N1530" s="100"/>
      <c r="O1530" s="100"/>
      <c r="P1530" s="100"/>
    </row>
    <row r="1531" spans="1:16">
      <c r="A1531" s="101" t="s">
        <v>1086</v>
      </c>
      <c r="B1531" s="96" t="s">
        <v>958</v>
      </c>
      <c r="C1531" s="98">
        <v>2277.65</v>
      </c>
      <c r="D1531" s="107" t="s">
        <v>1079</v>
      </c>
      <c r="E1531" s="100"/>
      <c r="F1531" s="100"/>
      <c r="G1531" s="100"/>
      <c r="H1531" s="100"/>
      <c r="I1531" s="100"/>
      <c r="J1531" s="100"/>
      <c r="K1531" s="100"/>
      <c r="L1531" s="100"/>
      <c r="M1531" s="100"/>
      <c r="N1531" s="100"/>
      <c r="O1531" s="100"/>
      <c r="P1531" s="100"/>
    </row>
    <row r="1532" spans="1:16">
      <c r="A1532" s="101" t="s">
        <v>1081</v>
      </c>
      <c r="B1532" s="96" t="s">
        <v>1087</v>
      </c>
      <c r="C1532" s="97">
        <v>550</v>
      </c>
      <c r="D1532" s="107" t="s">
        <v>1079</v>
      </c>
      <c r="E1532" s="100"/>
      <c r="F1532" s="100"/>
      <c r="G1532" s="100"/>
      <c r="H1532" s="100"/>
      <c r="I1532" s="100"/>
      <c r="J1532" s="100"/>
      <c r="K1532" s="100"/>
      <c r="L1532" s="100"/>
      <c r="M1532" s="100"/>
      <c r="N1532" s="100"/>
      <c r="O1532" s="100"/>
      <c r="P1532" s="100"/>
    </row>
    <row r="1533" spans="1:16">
      <c r="A1533" s="101" t="s">
        <v>1088</v>
      </c>
      <c r="B1533" s="96" t="s">
        <v>1089</v>
      </c>
      <c r="C1533" s="98">
        <v>2415</v>
      </c>
      <c r="D1533" s="107" t="s">
        <v>1079</v>
      </c>
      <c r="E1533" s="100"/>
      <c r="F1533" s="100"/>
      <c r="G1533" s="100"/>
      <c r="H1533" s="100"/>
      <c r="I1533" s="100"/>
      <c r="J1533" s="100"/>
      <c r="K1533" s="100"/>
      <c r="L1533" s="100"/>
      <c r="M1533" s="100"/>
      <c r="N1533" s="100"/>
      <c r="O1533" s="100"/>
      <c r="P1533" s="100"/>
    </row>
    <row r="1534" spans="1:16">
      <c r="A1534" s="101" t="s">
        <v>1088</v>
      </c>
      <c r="B1534" s="96" t="s">
        <v>1089</v>
      </c>
      <c r="C1534" s="98">
        <v>1035</v>
      </c>
      <c r="D1534" s="107" t="s">
        <v>1079</v>
      </c>
      <c r="E1534" s="100"/>
      <c r="F1534" s="100"/>
      <c r="G1534" s="100"/>
      <c r="H1534" s="100"/>
      <c r="I1534" s="100"/>
      <c r="J1534" s="100"/>
      <c r="K1534" s="100"/>
      <c r="L1534" s="100"/>
      <c r="M1534" s="100"/>
      <c r="N1534" s="100"/>
      <c r="O1534" s="100"/>
      <c r="P1534" s="100"/>
    </row>
    <row r="1535" spans="1:16">
      <c r="A1535" s="101" t="s">
        <v>1088</v>
      </c>
      <c r="B1535" s="96" t="s">
        <v>1048</v>
      </c>
      <c r="C1535" s="98">
        <v>7438.01</v>
      </c>
      <c r="D1535" s="107" t="s">
        <v>1079</v>
      </c>
      <c r="E1535" s="100"/>
      <c r="F1535" s="100"/>
      <c r="G1535" s="100"/>
      <c r="H1535" s="100"/>
      <c r="I1535" s="100"/>
      <c r="J1535" s="100"/>
      <c r="K1535" s="100"/>
      <c r="L1535" s="100"/>
      <c r="M1535" s="100"/>
      <c r="N1535" s="100"/>
      <c r="O1535" s="100"/>
      <c r="P1535" s="100"/>
    </row>
    <row r="1536" spans="1:16">
      <c r="A1536" s="101" t="s">
        <v>1090</v>
      </c>
      <c r="B1536" s="96" t="s">
        <v>1087</v>
      </c>
      <c r="C1536" s="97">
        <v>718.2</v>
      </c>
      <c r="D1536" s="107" t="s">
        <v>1079</v>
      </c>
      <c r="E1536" s="100"/>
      <c r="F1536" s="100"/>
      <c r="G1536" s="100"/>
      <c r="H1536" s="100"/>
      <c r="I1536" s="100"/>
      <c r="J1536" s="100"/>
      <c r="K1536" s="100"/>
      <c r="L1536" s="100"/>
      <c r="M1536" s="100"/>
      <c r="N1536" s="100"/>
      <c r="O1536" s="100"/>
      <c r="P1536" s="100"/>
    </row>
    <row r="1537" spans="1:16">
      <c r="A1537" s="101" t="s">
        <v>1090</v>
      </c>
      <c r="B1537" s="96" t="s">
        <v>1087</v>
      </c>
      <c r="C1537" s="97">
        <v>162.79</v>
      </c>
      <c r="D1537" s="107" t="s">
        <v>1079</v>
      </c>
      <c r="E1537" s="100"/>
      <c r="F1537" s="100"/>
      <c r="G1537" s="100"/>
      <c r="H1537" s="100"/>
      <c r="I1537" s="100"/>
      <c r="J1537" s="100"/>
      <c r="K1537" s="100"/>
      <c r="L1537" s="100"/>
      <c r="M1537" s="100"/>
      <c r="N1537" s="100"/>
      <c r="O1537" s="100"/>
      <c r="P1537" s="100"/>
    </row>
    <row r="1538" spans="1:16">
      <c r="A1538" s="101" t="s">
        <v>1090</v>
      </c>
      <c r="B1538" s="96" t="s">
        <v>1087</v>
      </c>
      <c r="C1538" s="97">
        <v>765.63</v>
      </c>
      <c r="D1538" s="107" t="s">
        <v>1079</v>
      </c>
      <c r="E1538" s="100"/>
      <c r="F1538" s="100"/>
      <c r="G1538" s="92"/>
      <c r="H1538" s="100"/>
      <c r="I1538" s="100"/>
      <c r="J1538" s="100"/>
      <c r="K1538" s="100"/>
      <c r="L1538" s="100"/>
      <c r="M1538" s="100"/>
      <c r="N1538" s="100"/>
      <c r="O1538" s="100"/>
      <c r="P1538" s="100"/>
    </row>
    <row r="1539" spans="1:16">
      <c r="A1539" s="101" t="s">
        <v>1081</v>
      </c>
      <c r="B1539" s="96" t="s">
        <v>1091</v>
      </c>
      <c r="C1539" s="98">
        <v>5780</v>
      </c>
      <c r="D1539" s="107" t="s">
        <v>1079</v>
      </c>
      <c r="E1539" s="100"/>
      <c r="F1539" s="100"/>
      <c r="G1539" s="100"/>
      <c r="H1539" s="100"/>
      <c r="I1539" s="100"/>
      <c r="J1539" s="100"/>
      <c r="K1539" s="100"/>
      <c r="L1539" s="100"/>
      <c r="M1539" s="100"/>
      <c r="N1539" s="100"/>
      <c r="O1539" s="100"/>
      <c r="P1539" s="100"/>
    </row>
    <row r="1540" spans="1:16">
      <c r="A1540" s="101" t="s">
        <v>476</v>
      </c>
      <c r="B1540" s="96" t="s">
        <v>872</v>
      </c>
      <c r="C1540" s="98">
        <v>3750</v>
      </c>
      <c r="D1540" s="108" t="s">
        <v>1092</v>
      </c>
      <c r="E1540" s="100"/>
      <c r="F1540" s="100"/>
      <c r="G1540" s="100"/>
      <c r="H1540" s="100"/>
      <c r="I1540" s="100"/>
      <c r="J1540" s="100"/>
      <c r="K1540" s="100"/>
      <c r="L1540" s="100"/>
      <c r="M1540" s="100"/>
      <c r="N1540" s="100"/>
      <c r="O1540" s="100"/>
      <c r="P1540" s="100"/>
    </row>
    <row r="1541" spans="1:16">
      <c r="A1541" s="101" t="s">
        <v>478</v>
      </c>
      <c r="B1541" s="96" t="s">
        <v>874</v>
      </c>
      <c r="C1541" s="98">
        <v>6375</v>
      </c>
      <c r="D1541" s="108" t="s">
        <v>1092</v>
      </c>
      <c r="E1541" s="100"/>
      <c r="F1541" s="100"/>
      <c r="G1541" s="100"/>
      <c r="H1541" s="100"/>
      <c r="I1541" s="100"/>
      <c r="J1541" s="100"/>
      <c r="K1541" s="100"/>
      <c r="L1541" s="100"/>
      <c r="M1541" s="100"/>
      <c r="N1541" s="100"/>
      <c r="O1541" s="100"/>
      <c r="P1541" s="100"/>
    </row>
    <row r="1542" spans="1:16">
      <c r="A1542" s="101" t="s">
        <v>480</v>
      </c>
      <c r="B1542" s="96" t="s">
        <v>481</v>
      </c>
      <c r="C1542" s="97">
        <v>800.08</v>
      </c>
      <c r="D1542" s="108" t="s">
        <v>1092</v>
      </c>
      <c r="E1542" s="100"/>
      <c r="F1542" s="100"/>
      <c r="G1542" s="100"/>
      <c r="H1542" s="100"/>
      <c r="I1542" s="100"/>
      <c r="J1542" s="100"/>
      <c r="K1542" s="100"/>
      <c r="L1542" s="100"/>
      <c r="M1542" s="100"/>
      <c r="N1542" s="100"/>
      <c r="O1542" s="100"/>
      <c r="P1542" s="100"/>
    </row>
    <row r="1543" spans="1:16">
      <c r="A1543" s="101" t="s">
        <v>483</v>
      </c>
      <c r="B1543" s="96" t="s">
        <v>484</v>
      </c>
      <c r="C1543" s="98">
        <v>4680</v>
      </c>
      <c r="D1543" s="108" t="s">
        <v>1092</v>
      </c>
      <c r="E1543" s="100"/>
      <c r="F1543" s="100"/>
      <c r="G1543" s="100"/>
      <c r="H1543" s="100"/>
      <c r="I1543" s="100"/>
      <c r="J1543" s="100"/>
      <c r="K1543" s="100"/>
      <c r="L1543" s="100"/>
      <c r="M1543" s="100"/>
      <c r="N1543" s="100"/>
      <c r="O1543" s="100"/>
      <c r="P1543" s="100"/>
    </row>
    <row r="1544" spans="1:16">
      <c r="A1544" s="101" t="s">
        <v>486</v>
      </c>
      <c r="B1544" s="96" t="s">
        <v>487</v>
      </c>
      <c r="C1544" s="97">
        <v>469.96</v>
      </c>
      <c r="D1544" s="108" t="s">
        <v>1092</v>
      </c>
      <c r="E1544" s="100"/>
      <c r="F1544" s="100"/>
      <c r="G1544" s="100"/>
      <c r="H1544" s="100"/>
      <c r="I1544" s="100"/>
      <c r="J1544" s="100"/>
      <c r="K1544" s="100"/>
      <c r="L1544" s="100"/>
      <c r="M1544" s="100"/>
      <c r="N1544" s="100"/>
      <c r="O1544" s="100"/>
      <c r="P1544" s="100"/>
    </row>
    <row r="1545" spans="1:16">
      <c r="A1545" s="101" t="s">
        <v>489</v>
      </c>
      <c r="B1545" s="96" t="s">
        <v>481</v>
      </c>
      <c r="C1545" s="97">
        <v>872.28</v>
      </c>
      <c r="D1545" s="108" t="s">
        <v>1092</v>
      </c>
      <c r="E1545" s="100"/>
      <c r="F1545" s="100"/>
      <c r="G1545" s="100"/>
      <c r="H1545" s="100"/>
      <c r="I1545" s="100"/>
      <c r="J1545" s="100"/>
      <c r="K1545" s="100"/>
      <c r="L1545" s="100"/>
      <c r="M1545" s="100"/>
      <c r="N1545" s="100"/>
      <c r="O1545" s="100"/>
      <c r="P1545" s="100"/>
    </row>
    <row r="1546" spans="1:16">
      <c r="A1546" s="101" t="s">
        <v>491</v>
      </c>
      <c r="B1546" s="96" t="s">
        <v>492</v>
      </c>
      <c r="C1546" s="98">
        <v>6494</v>
      </c>
      <c r="D1546" s="108" t="s">
        <v>1092</v>
      </c>
      <c r="E1546" s="100"/>
      <c r="F1546" s="100"/>
      <c r="G1546" s="100"/>
      <c r="H1546" s="100"/>
      <c r="I1546" s="100"/>
      <c r="J1546" s="100"/>
      <c r="K1546" s="100"/>
      <c r="L1546" s="100"/>
      <c r="M1546" s="100"/>
      <c r="N1546" s="100"/>
      <c r="O1546" s="100"/>
      <c r="P1546" s="100"/>
    </row>
    <row r="1547" spans="1:16">
      <c r="A1547" s="101" t="s">
        <v>489</v>
      </c>
      <c r="B1547" s="96" t="s">
        <v>481</v>
      </c>
      <c r="C1547" s="98">
        <v>1022.45</v>
      </c>
      <c r="D1547" s="108" t="s">
        <v>1092</v>
      </c>
      <c r="E1547" s="100"/>
      <c r="F1547" s="100"/>
      <c r="G1547" s="100"/>
      <c r="H1547" s="100"/>
      <c r="I1547" s="100"/>
      <c r="J1547" s="100"/>
      <c r="K1547" s="100"/>
      <c r="L1547" s="100"/>
      <c r="M1547" s="100"/>
      <c r="N1547" s="100"/>
      <c r="O1547" s="100"/>
      <c r="P1547" s="100"/>
    </row>
    <row r="1548" spans="1:16">
      <c r="A1548" s="101" t="s">
        <v>495</v>
      </c>
      <c r="B1548" s="96" t="s">
        <v>496</v>
      </c>
      <c r="C1548" s="98">
        <v>1852.84</v>
      </c>
      <c r="D1548" s="108" t="s">
        <v>1092</v>
      </c>
      <c r="E1548" s="100"/>
      <c r="F1548" s="100"/>
      <c r="G1548" s="100"/>
      <c r="H1548" s="100"/>
      <c r="I1548" s="100"/>
      <c r="J1548" s="100"/>
      <c r="K1548" s="100"/>
      <c r="L1548" s="100"/>
      <c r="M1548" s="100"/>
      <c r="N1548" s="100"/>
      <c r="O1548" s="100"/>
      <c r="P1548" s="100"/>
    </row>
    <row r="1549" spans="1:16">
      <c r="A1549" s="101" t="s">
        <v>1093</v>
      </c>
      <c r="B1549" s="96" t="s">
        <v>640</v>
      </c>
      <c r="C1549" s="97">
        <v>184.13</v>
      </c>
      <c r="D1549" s="108" t="s">
        <v>1092</v>
      </c>
      <c r="E1549" s="100"/>
      <c r="F1549" s="100"/>
      <c r="G1549" s="100"/>
      <c r="H1549" s="100"/>
      <c r="I1549" s="100"/>
      <c r="J1549" s="100"/>
      <c r="K1549" s="100"/>
      <c r="L1549" s="100"/>
      <c r="M1549" s="100"/>
      <c r="N1549" s="100"/>
      <c r="O1549" s="100"/>
      <c r="P1549" s="100"/>
    </row>
    <row r="1550" spans="1:16">
      <c r="A1550" s="101" t="s">
        <v>1093</v>
      </c>
      <c r="B1550" s="96" t="s">
        <v>1094</v>
      </c>
      <c r="C1550" s="97">
        <v>101.53</v>
      </c>
      <c r="D1550" s="108" t="s">
        <v>1092</v>
      </c>
      <c r="E1550" s="100"/>
      <c r="F1550" s="100"/>
      <c r="G1550" s="100"/>
      <c r="H1550" s="100"/>
      <c r="I1550" s="100"/>
      <c r="J1550" s="100"/>
      <c r="K1550" s="100"/>
      <c r="L1550" s="100"/>
      <c r="M1550" s="100"/>
      <c r="N1550" s="100"/>
      <c r="O1550" s="100"/>
      <c r="P1550" s="100"/>
    </row>
    <row r="1551" spans="1:16">
      <c r="A1551" s="101" t="s">
        <v>1095</v>
      </c>
      <c r="B1551" s="96" t="s">
        <v>958</v>
      </c>
      <c r="C1551" s="98">
        <v>1247.82</v>
      </c>
      <c r="D1551" s="108" t="s">
        <v>1092</v>
      </c>
      <c r="E1551" s="100"/>
      <c r="F1551" s="100"/>
      <c r="G1551" s="100"/>
      <c r="H1551" s="100"/>
      <c r="I1551" s="100"/>
      <c r="J1551" s="100"/>
      <c r="K1551" s="100"/>
      <c r="L1551" s="100"/>
      <c r="M1551" s="100"/>
      <c r="N1551" s="100"/>
      <c r="O1551" s="100"/>
      <c r="P1551" s="100"/>
    </row>
    <row r="1552" spans="1:16">
      <c r="A1552" s="101" t="s">
        <v>1095</v>
      </c>
      <c r="B1552" s="96" t="s">
        <v>1096</v>
      </c>
      <c r="C1552" s="97">
        <v>208.89</v>
      </c>
      <c r="D1552" s="108" t="s">
        <v>1092</v>
      </c>
      <c r="E1552" s="100"/>
      <c r="F1552" s="100"/>
      <c r="G1552" s="100"/>
      <c r="H1552" s="100"/>
      <c r="I1552" s="100"/>
      <c r="J1552" s="100"/>
      <c r="K1552" s="100"/>
      <c r="L1552" s="100"/>
      <c r="M1552" s="100"/>
      <c r="N1552" s="100"/>
      <c r="O1552" s="100"/>
      <c r="P1552" s="100"/>
    </row>
    <row r="1553" spans="1:16">
      <c r="A1553" s="101" t="s">
        <v>1095</v>
      </c>
      <c r="B1553" s="96" t="s">
        <v>1097</v>
      </c>
      <c r="C1553" s="98">
        <v>1883.23</v>
      </c>
      <c r="D1553" s="108" t="s">
        <v>1092</v>
      </c>
      <c r="E1553" s="100"/>
      <c r="F1553" s="100"/>
      <c r="G1553" s="100"/>
      <c r="H1553" s="100"/>
      <c r="I1553" s="100"/>
      <c r="J1553" s="100"/>
      <c r="K1553" s="100"/>
      <c r="L1553" s="100"/>
      <c r="M1553" s="100"/>
      <c r="N1553" s="100"/>
      <c r="O1553" s="100"/>
      <c r="P1553" s="100"/>
    </row>
    <row r="1554" spans="1:16">
      <c r="A1554" s="101" t="s">
        <v>1098</v>
      </c>
      <c r="B1554" s="96" t="s">
        <v>975</v>
      </c>
      <c r="C1554" s="98">
        <v>1130.42</v>
      </c>
      <c r="D1554" s="108" t="s">
        <v>1092</v>
      </c>
      <c r="E1554" s="100"/>
      <c r="F1554" s="100"/>
      <c r="G1554" s="100"/>
      <c r="H1554" s="100"/>
      <c r="I1554" s="100"/>
      <c r="J1554" s="100"/>
      <c r="K1554" s="100"/>
      <c r="L1554" s="100"/>
      <c r="M1554" s="100"/>
      <c r="N1554" s="100"/>
      <c r="O1554" s="100"/>
      <c r="P1554" s="100"/>
    </row>
    <row r="1555" spans="1:16">
      <c r="A1555" s="101" t="s">
        <v>1099</v>
      </c>
      <c r="B1555" s="96" t="s">
        <v>1100</v>
      </c>
      <c r="C1555" s="98">
        <v>3203.22</v>
      </c>
      <c r="D1555" s="108" t="s">
        <v>1092</v>
      </c>
      <c r="E1555" s="100"/>
      <c r="F1555" s="100"/>
      <c r="G1555" s="100"/>
      <c r="H1555" s="100"/>
      <c r="I1555" s="100"/>
      <c r="J1555" s="100"/>
      <c r="K1555" s="100"/>
      <c r="L1555" s="100"/>
      <c r="M1555" s="100"/>
      <c r="N1555" s="100"/>
      <c r="O1555" s="100"/>
      <c r="P1555" s="100"/>
    </row>
    <row r="1556" spans="1:16">
      <c r="A1556" s="101" t="s">
        <v>1099</v>
      </c>
      <c r="B1556" s="96" t="s">
        <v>1101</v>
      </c>
      <c r="C1556" s="97">
        <v>260.18</v>
      </c>
      <c r="D1556" s="108" t="s">
        <v>1092</v>
      </c>
      <c r="E1556" s="100"/>
      <c r="F1556" s="100"/>
      <c r="G1556" s="100"/>
      <c r="H1556" s="100"/>
      <c r="I1556" s="100"/>
      <c r="J1556" s="100"/>
      <c r="K1556" s="100"/>
      <c r="L1556" s="100"/>
      <c r="M1556" s="100"/>
      <c r="N1556" s="100"/>
      <c r="O1556" s="100"/>
      <c r="P1556" s="100"/>
    </row>
    <row r="1557" spans="1:16">
      <c r="A1557" s="101" t="s">
        <v>1099</v>
      </c>
      <c r="B1557" s="96" t="s">
        <v>1102</v>
      </c>
      <c r="C1557" s="97">
        <v>159.61000000000001</v>
      </c>
      <c r="D1557" s="108" t="s">
        <v>1092</v>
      </c>
      <c r="E1557" s="100"/>
      <c r="F1557" s="100"/>
      <c r="G1557" s="100"/>
      <c r="H1557" s="100"/>
      <c r="I1557" s="100"/>
      <c r="J1557" s="100"/>
      <c r="K1557" s="100"/>
      <c r="L1557" s="100"/>
      <c r="M1557" s="100"/>
      <c r="N1557" s="100"/>
      <c r="O1557" s="100"/>
      <c r="P1557" s="100"/>
    </row>
    <row r="1558" spans="1:16">
      <c r="A1558" s="101" t="s">
        <v>1103</v>
      </c>
      <c r="B1558" s="96" t="s">
        <v>1104</v>
      </c>
      <c r="C1558" s="97">
        <v>462.15</v>
      </c>
      <c r="D1558" s="108" t="s">
        <v>1092</v>
      </c>
      <c r="E1558" s="100"/>
      <c r="F1558" s="100"/>
      <c r="G1558" s="100"/>
      <c r="H1558" s="100"/>
      <c r="I1558" s="100"/>
      <c r="J1558" s="100"/>
      <c r="K1558" s="100"/>
      <c r="L1558" s="100"/>
      <c r="M1558" s="100"/>
      <c r="N1558" s="100"/>
      <c r="O1558" s="100"/>
      <c r="P1558" s="100"/>
    </row>
    <row r="1559" spans="1:16">
      <c r="A1559" s="101" t="s">
        <v>1103</v>
      </c>
      <c r="B1559" s="96" t="s">
        <v>1105</v>
      </c>
      <c r="C1559" s="97">
        <v>272.55</v>
      </c>
      <c r="D1559" s="108" t="s">
        <v>1092</v>
      </c>
      <c r="E1559" s="100"/>
      <c r="F1559" s="100"/>
      <c r="G1559" s="100"/>
      <c r="H1559" s="100"/>
      <c r="I1559" s="100"/>
      <c r="J1559" s="100"/>
      <c r="K1559" s="100"/>
      <c r="L1559" s="100"/>
      <c r="M1559" s="100"/>
      <c r="N1559" s="100"/>
      <c r="O1559" s="100"/>
      <c r="P1559" s="100"/>
    </row>
    <row r="1560" spans="1:16">
      <c r="A1560" s="101" t="s">
        <v>1106</v>
      </c>
      <c r="B1560" s="96" t="s">
        <v>1107</v>
      </c>
      <c r="C1560" s="98">
        <v>2970.86</v>
      </c>
      <c r="D1560" s="108" t="s">
        <v>1092</v>
      </c>
      <c r="E1560" s="100"/>
      <c r="F1560" s="100"/>
      <c r="G1560" s="100"/>
      <c r="H1560" s="100"/>
      <c r="I1560" s="100"/>
      <c r="J1560" s="100"/>
      <c r="K1560" s="100"/>
      <c r="L1560" s="100"/>
      <c r="M1560" s="100"/>
      <c r="N1560" s="100"/>
      <c r="O1560" s="100"/>
      <c r="P1560" s="100"/>
    </row>
    <row r="1561" spans="1:16">
      <c r="A1561" s="101" t="s">
        <v>1106</v>
      </c>
      <c r="B1561" s="96" t="s">
        <v>945</v>
      </c>
      <c r="C1561" s="97">
        <v>240.41</v>
      </c>
      <c r="D1561" s="108" t="s">
        <v>1092</v>
      </c>
      <c r="E1561" s="100"/>
      <c r="F1561" s="100"/>
      <c r="G1561" s="100"/>
      <c r="H1561" s="100"/>
      <c r="I1561" s="100"/>
      <c r="J1561" s="100"/>
      <c r="K1561" s="100"/>
      <c r="L1561" s="100"/>
      <c r="M1561" s="100"/>
      <c r="N1561" s="100"/>
      <c r="O1561" s="100"/>
      <c r="P1561" s="100"/>
    </row>
    <row r="1562" spans="1:16">
      <c r="A1562" s="101" t="s">
        <v>1108</v>
      </c>
      <c r="B1562" s="96" t="s">
        <v>1109</v>
      </c>
      <c r="C1562" s="97">
        <v>90.23</v>
      </c>
      <c r="D1562" s="108" t="s">
        <v>1092</v>
      </c>
      <c r="E1562" s="100"/>
      <c r="F1562" s="100"/>
      <c r="G1562" s="100"/>
      <c r="H1562" s="100"/>
      <c r="I1562" s="100"/>
      <c r="J1562" s="100"/>
      <c r="K1562" s="100"/>
      <c r="L1562" s="100"/>
      <c r="M1562" s="100"/>
      <c r="N1562" s="100"/>
      <c r="O1562" s="100"/>
      <c r="P1562" s="100"/>
    </row>
    <row r="1563" spans="1:16">
      <c r="A1563" s="101" t="s">
        <v>1108</v>
      </c>
      <c r="B1563" s="96" t="s">
        <v>1110</v>
      </c>
      <c r="C1563" s="97">
        <v>185.48</v>
      </c>
      <c r="D1563" s="108" t="s">
        <v>1092</v>
      </c>
      <c r="E1563" s="100"/>
      <c r="F1563" s="100"/>
      <c r="G1563" s="100"/>
      <c r="H1563" s="100"/>
      <c r="I1563" s="100"/>
      <c r="J1563" s="100"/>
      <c r="K1563" s="100"/>
      <c r="L1563" s="100"/>
      <c r="M1563" s="100"/>
      <c r="N1563" s="100"/>
      <c r="O1563" s="100"/>
      <c r="P1563" s="100"/>
    </row>
    <row r="1564" spans="1:16">
      <c r="A1564" s="101" t="s">
        <v>1111</v>
      </c>
      <c r="B1564" s="96" t="s">
        <v>1112</v>
      </c>
      <c r="C1564" s="98">
        <v>1024.93</v>
      </c>
      <c r="D1564" s="108" t="s">
        <v>1092</v>
      </c>
      <c r="E1564" s="100"/>
      <c r="F1564" s="100"/>
      <c r="G1564" s="100"/>
      <c r="H1564" s="100"/>
      <c r="I1564" s="100"/>
      <c r="J1564" s="100"/>
      <c r="K1564" s="100"/>
      <c r="L1564" s="100"/>
      <c r="M1564" s="100"/>
      <c r="N1564" s="100"/>
      <c r="O1564" s="100"/>
      <c r="P1564" s="100"/>
    </row>
    <row r="1565" spans="1:16">
      <c r="A1565" s="101" t="s">
        <v>1111</v>
      </c>
      <c r="B1565" s="96" t="s">
        <v>1113</v>
      </c>
      <c r="C1565" s="97">
        <v>325.95999999999998</v>
      </c>
      <c r="D1565" s="108" t="s">
        <v>1092</v>
      </c>
      <c r="E1565" s="100"/>
      <c r="F1565" s="100"/>
      <c r="G1565" s="100"/>
      <c r="H1565" s="100"/>
      <c r="I1565" s="100"/>
      <c r="J1565" s="100"/>
      <c r="K1565" s="100"/>
      <c r="L1565" s="100"/>
      <c r="M1565" s="100"/>
      <c r="N1565" s="100"/>
      <c r="O1565" s="100"/>
      <c r="P1565" s="100"/>
    </row>
    <row r="1566" spans="1:16">
      <c r="A1566" s="101" t="s">
        <v>1111</v>
      </c>
      <c r="B1566" s="96" t="s">
        <v>1114</v>
      </c>
      <c r="C1566" s="97">
        <v>28.2</v>
      </c>
      <c r="D1566" s="108" t="s">
        <v>1092</v>
      </c>
      <c r="E1566" s="100"/>
      <c r="F1566" s="100"/>
      <c r="G1566" s="100"/>
      <c r="H1566" s="100"/>
      <c r="I1566" s="100"/>
      <c r="J1566" s="100"/>
      <c r="K1566" s="100"/>
      <c r="L1566" s="100"/>
      <c r="M1566" s="100"/>
      <c r="N1566" s="100"/>
      <c r="O1566" s="100"/>
      <c r="P1566" s="100"/>
    </row>
    <row r="1567" spans="1:16">
      <c r="A1567" s="101" t="s">
        <v>1111</v>
      </c>
      <c r="B1567" s="96" t="s">
        <v>1115</v>
      </c>
      <c r="C1567" s="97">
        <v>293.37</v>
      </c>
      <c r="D1567" s="108" t="s">
        <v>1092</v>
      </c>
      <c r="E1567" s="100"/>
      <c r="F1567" s="100"/>
      <c r="G1567" s="100"/>
      <c r="H1567" s="100"/>
      <c r="I1567" s="100"/>
      <c r="J1567" s="100"/>
      <c r="K1567" s="100"/>
      <c r="L1567" s="100"/>
      <c r="M1567" s="100"/>
      <c r="N1567" s="100"/>
      <c r="O1567" s="100"/>
      <c r="P1567" s="100"/>
    </row>
    <row r="1568" spans="1:16">
      <c r="A1568" s="101" t="s">
        <v>1116</v>
      </c>
      <c r="B1568" s="96" t="s">
        <v>1117</v>
      </c>
      <c r="C1568" s="98">
        <v>2738.42</v>
      </c>
      <c r="D1568" s="108" t="s">
        <v>1092</v>
      </c>
      <c r="E1568" s="100"/>
      <c r="F1568" s="100"/>
      <c r="G1568" s="100"/>
      <c r="H1568" s="100"/>
      <c r="I1568" s="100"/>
      <c r="J1568" s="100"/>
      <c r="K1568" s="100"/>
      <c r="L1568" s="100"/>
      <c r="M1568" s="100"/>
      <c r="N1568" s="100"/>
      <c r="O1568" s="100"/>
      <c r="P1568" s="100"/>
    </row>
    <row r="1569" spans="1:16">
      <c r="A1569" s="101" t="s">
        <v>1116</v>
      </c>
      <c r="B1569" s="96" t="s">
        <v>965</v>
      </c>
      <c r="C1569" s="98">
        <v>1107.54</v>
      </c>
      <c r="D1569" s="108" t="s">
        <v>1092</v>
      </c>
      <c r="E1569" s="100"/>
      <c r="F1569" s="100"/>
      <c r="G1569" s="100"/>
      <c r="H1569" s="100"/>
      <c r="I1569" s="100"/>
      <c r="J1569" s="100"/>
      <c r="K1569" s="100"/>
      <c r="L1569" s="100"/>
      <c r="M1569" s="100"/>
      <c r="N1569" s="100"/>
      <c r="O1569" s="100"/>
      <c r="P1569" s="100"/>
    </row>
    <row r="1570" spans="1:16">
      <c r="A1570" s="101" t="s">
        <v>1118</v>
      </c>
      <c r="B1570" s="96" t="s">
        <v>1119</v>
      </c>
      <c r="C1570" s="97">
        <v>90.81</v>
      </c>
      <c r="D1570" s="108" t="s">
        <v>1092</v>
      </c>
      <c r="E1570" s="100"/>
      <c r="F1570" s="100"/>
      <c r="G1570" s="100"/>
      <c r="H1570" s="100"/>
      <c r="I1570" s="100"/>
      <c r="J1570" s="100"/>
      <c r="K1570" s="100"/>
      <c r="L1570" s="100"/>
      <c r="M1570" s="100"/>
      <c r="N1570" s="100"/>
      <c r="O1570" s="100"/>
      <c r="P1570" s="100"/>
    </row>
    <row r="1571" spans="1:16">
      <c r="A1571" s="101" t="s">
        <v>1118</v>
      </c>
      <c r="B1571" s="96" t="s">
        <v>1120</v>
      </c>
      <c r="C1571" s="98">
        <v>1640.36</v>
      </c>
      <c r="D1571" s="108" t="s">
        <v>1092</v>
      </c>
      <c r="E1571" s="100"/>
      <c r="F1571" s="100"/>
      <c r="G1571" s="100"/>
      <c r="H1571" s="100"/>
      <c r="I1571" s="100"/>
      <c r="J1571" s="100"/>
      <c r="K1571" s="100"/>
      <c r="L1571" s="100"/>
      <c r="M1571" s="100"/>
      <c r="N1571" s="100"/>
      <c r="O1571" s="100"/>
      <c r="P1571" s="100"/>
    </row>
    <row r="1572" spans="1:16">
      <c r="A1572" s="101" t="s">
        <v>1121</v>
      </c>
      <c r="B1572" s="96" t="s">
        <v>1122</v>
      </c>
      <c r="C1572" s="97">
        <v>372.26</v>
      </c>
      <c r="D1572" s="108" t="s">
        <v>1092</v>
      </c>
      <c r="E1572" s="100"/>
      <c r="F1572" s="100"/>
      <c r="G1572" s="100"/>
      <c r="H1572" s="100"/>
      <c r="I1572" s="100"/>
      <c r="J1572" s="100"/>
      <c r="K1572" s="100"/>
      <c r="L1572" s="100"/>
      <c r="M1572" s="100"/>
      <c r="N1572" s="100"/>
      <c r="O1572" s="100"/>
      <c r="P1572" s="100"/>
    </row>
    <row r="1573" spans="1:16">
      <c r="A1573" s="101" t="s">
        <v>1123</v>
      </c>
      <c r="B1573" s="96" t="s">
        <v>1124</v>
      </c>
      <c r="C1573" s="97">
        <v>268</v>
      </c>
      <c r="D1573" s="108" t="s">
        <v>1092</v>
      </c>
      <c r="E1573" s="100"/>
      <c r="F1573" s="100"/>
      <c r="G1573" s="100"/>
      <c r="H1573" s="100"/>
      <c r="I1573" s="100"/>
      <c r="J1573" s="100"/>
      <c r="K1573" s="100"/>
      <c r="L1573" s="100"/>
      <c r="M1573" s="100"/>
      <c r="N1573" s="100"/>
      <c r="O1573" s="100"/>
      <c r="P1573" s="100"/>
    </row>
    <row r="1574" spans="1:16">
      <c r="A1574" s="101" t="s">
        <v>1125</v>
      </c>
      <c r="B1574" s="96" t="s">
        <v>1126</v>
      </c>
      <c r="C1574" s="97">
        <v>805.11</v>
      </c>
      <c r="D1574" s="108" t="s">
        <v>1092</v>
      </c>
      <c r="E1574" s="100"/>
      <c r="F1574" s="100"/>
      <c r="G1574" s="100"/>
      <c r="H1574" s="100"/>
      <c r="I1574" s="100"/>
      <c r="J1574" s="100"/>
      <c r="K1574" s="100"/>
      <c r="L1574" s="100"/>
      <c r="M1574" s="100"/>
      <c r="N1574" s="100"/>
      <c r="O1574" s="100"/>
      <c r="P1574" s="100"/>
    </row>
    <row r="1575" spans="1:16">
      <c r="A1575" s="101" t="s">
        <v>1127</v>
      </c>
      <c r="B1575" s="96" t="s">
        <v>1128</v>
      </c>
      <c r="C1575" s="98">
        <v>1998.07</v>
      </c>
      <c r="D1575" s="108" t="s">
        <v>1092</v>
      </c>
      <c r="E1575" s="100"/>
      <c r="F1575" s="100"/>
      <c r="G1575" s="100"/>
      <c r="H1575" s="100"/>
      <c r="I1575" s="100"/>
      <c r="J1575" s="100"/>
      <c r="K1575" s="100"/>
      <c r="L1575" s="100"/>
      <c r="M1575" s="100"/>
      <c r="N1575" s="100"/>
      <c r="O1575" s="100"/>
      <c r="P1575" s="100"/>
    </row>
    <row r="1576" spans="1:16">
      <c r="A1576" s="101" t="s">
        <v>1129</v>
      </c>
      <c r="B1576" s="96" t="s">
        <v>1130</v>
      </c>
      <c r="C1576" s="97">
        <v>920</v>
      </c>
      <c r="D1576" s="108" t="s">
        <v>1092</v>
      </c>
      <c r="E1576" s="100"/>
      <c r="F1576" s="100"/>
      <c r="G1576" s="100"/>
      <c r="H1576" s="100"/>
      <c r="I1576" s="100"/>
      <c r="J1576" s="100"/>
      <c r="K1576" s="100"/>
      <c r="L1576" s="100"/>
      <c r="M1576" s="100"/>
      <c r="N1576" s="100"/>
      <c r="O1576" s="100"/>
      <c r="P1576" s="100"/>
    </row>
    <row r="1577" spans="1:16">
      <c r="A1577" s="101" t="s">
        <v>1129</v>
      </c>
      <c r="B1577" s="96" t="s">
        <v>1131</v>
      </c>
      <c r="C1577" s="97">
        <v>590</v>
      </c>
      <c r="D1577" s="108" t="s">
        <v>1092</v>
      </c>
      <c r="E1577" s="100"/>
      <c r="F1577" s="100"/>
      <c r="G1577" s="100"/>
      <c r="H1577" s="100"/>
      <c r="I1577" s="100"/>
      <c r="J1577" s="100"/>
      <c r="K1577" s="100"/>
      <c r="L1577" s="100"/>
      <c r="M1577" s="100"/>
      <c r="N1577" s="100"/>
      <c r="O1577" s="100"/>
      <c r="P1577" s="100"/>
    </row>
    <row r="1578" spans="1:16">
      <c r="A1578" s="101" t="s">
        <v>1129</v>
      </c>
      <c r="B1578" s="96" t="s">
        <v>1132</v>
      </c>
      <c r="C1578" s="97">
        <v>117.14</v>
      </c>
      <c r="D1578" s="108" t="s">
        <v>1092</v>
      </c>
      <c r="E1578" s="100"/>
      <c r="F1578" s="100"/>
      <c r="G1578" s="100"/>
      <c r="H1578" s="100"/>
      <c r="I1578" s="100"/>
      <c r="J1578" s="100"/>
      <c r="K1578" s="100"/>
      <c r="L1578" s="100"/>
      <c r="M1578" s="100"/>
      <c r="N1578" s="100"/>
      <c r="O1578" s="100"/>
      <c r="P1578" s="100"/>
    </row>
    <row r="1579" spans="1:16">
      <c r="A1579" s="101" t="s">
        <v>1129</v>
      </c>
      <c r="B1579" s="96" t="s">
        <v>1133</v>
      </c>
      <c r="C1579" s="97">
        <v>760</v>
      </c>
      <c r="D1579" s="108" t="s">
        <v>1092</v>
      </c>
      <c r="E1579" s="100"/>
      <c r="F1579" s="100"/>
      <c r="G1579" s="100"/>
      <c r="H1579" s="100"/>
      <c r="I1579" s="100"/>
      <c r="J1579" s="100"/>
      <c r="K1579" s="100"/>
      <c r="L1579" s="100"/>
      <c r="M1579" s="100"/>
      <c r="N1579" s="100"/>
      <c r="O1579" s="100"/>
      <c r="P1579" s="100"/>
    </row>
    <row r="1580" spans="1:16">
      <c r="A1580" s="101" t="s">
        <v>1134</v>
      </c>
      <c r="B1580" s="96" t="s">
        <v>1135</v>
      </c>
      <c r="C1580" s="97">
        <v>850</v>
      </c>
      <c r="D1580" s="109" t="s">
        <v>1136</v>
      </c>
      <c r="E1580" s="100"/>
      <c r="F1580" s="100"/>
      <c r="G1580" s="100"/>
      <c r="H1580" s="100"/>
      <c r="I1580" s="100"/>
      <c r="J1580" s="100"/>
      <c r="K1580" s="100"/>
      <c r="L1580" s="100"/>
      <c r="M1580" s="100"/>
      <c r="N1580" s="100"/>
      <c r="O1580" s="100"/>
      <c r="P1580" s="100"/>
    </row>
    <row r="1581" spans="1:16">
      <c r="A1581" s="101" t="s">
        <v>1093</v>
      </c>
      <c r="B1581" s="96" t="s">
        <v>1137</v>
      </c>
      <c r="C1581" s="98">
        <v>1989.37</v>
      </c>
      <c r="D1581" s="109" t="s">
        <v>1136</v>
      </c>
      <c r="E1581" s="100"/>
      <c r="F1581" s="100"/>
      <c r="G1581" s="100"/>
      <c r="H1581" s="100"/>
      <c r="I1581" s="100"/>
      <c r="J1581" s="100"/>
      <c r="K1581" s="100"/>
      <c r="L1581" s="100"/>
      <c r="M1581" s="100"/>
      <c r="N1581" s="100"/>
      <c r="O1581" s="100"/>
      <c r="P1581" s="100"/>
    </row>
    <row r="1582" spans="1:16">
      <c r="A1582" s="101" t="s">
        <v>1138</v>
      </c>
      <c r="B1582" s="96" t="s">
        <v>1139</v>
      </c>
      <c r="C1582" s="98">
        <v>1519.11</v>
      </c>
      <c r="D1582" s="109" t="s">
        <v>1136</v>
      </c>
      <c r="E1582" s="100"/>
      <c r="F1582" s="100"/>
      <c r="G1582" s="100"/>
      <c r="H1582" s="100"/>
      <c r="I1582" s="100"/>
      <c r="J1582" s="100"/>
      <c r="K1582" s="100"/>
      <c r="L1582" s="100"/>
      <c r="M1582" s="100"/>
      <c r="N1582" s="100"/>
      <c r="O1582" s="100"/>
      <c r="P1582" s="100"/>
    </row>
    <row r="1583" spans="1:16">
      <c r="A1583" s="101" t="s">
        <v>1093</v>
      </c>
      <c r="B1583" s="96" t="s">
        <v>1140</v>
      </c>
      <c r="C1583" s="97">
        <v>260.51</v>
      </c>
      <c r="D1583" s="109" t="s">
        <v>1136</v>
      </c>
      <c r="E1583" s="100"/>
      <c r="F1583" s="100"/>
      <c r="G1583" s="100"/>
      <c r="H1583" s="100"/>
      <c r="I1583" s="100"/>
      <c r="J1583" s="100"/>
      <c r="K1583" s="100"/>
      <c r="L1583" s="100"/>
      <c r="M1583" s="100"/>
      <c r="N1583" s="100"/>
      <c r="O1583" s="100"/>
      <c r="P1583" s="100"/>
    </row>
    <row r="1584" spans="1:16">
      <c r="A1584" s="101" t="s">
        <v>1141</v>
      </c>
      <c r="B1584" s="96" t="s">
        <v>1068</v>
      </c>
      <c r="C1584" s="98">
        <v>1396.64</v>
      </c>
      <c r="D1584" s="109" t="s">
        <v>1136</v>
      </c>
      <c r="E1584" s="100"/>
      <c r="F1584" s="100"/>
      <c r="G1584" s="100"/>
      <c r="H1584" s="100"/>
      <c r="I1584" s="100"/>
      <c r="J1584" s="100"/>
      <c r="K1584" s="100"/>
      <c r="L1584" s="100"/>
      <c r="M1584" s="100"/>
      <c r="N1584" s="100"/>
      <c r="O1584" s="100"/>
      <c r="P1584" s="100"/>
    </row>
    <row r="1585" spans="1:16">
      <c r="A1585" s="101" t="s">
        <v>1142</v>
      </c>
      <c r="B1585" s="96" t="s">
        <v>1143</v>
      </c>
      <c r="C1585" s="97">
        <v>172.54</v>
      </c>
      <c r="D1585" s="109" t="s">
        <v>1136</v>
      </c>
      <c r="E1585" s="100"/>
      <c r="F1585" s="100"/>
      <c r="G1585" s="100"/>
      <c r="H1585" s="100"/>
      <c r="I1585" s="100"/>
      <c r="J1585" s="100"/>
      <c r="K1585" s="100"/>
      <c r="L1585" s="100"/>
      <c r="M1585" s="100"/>
      <c r="N1585" s="100"/>
      <c r="O1585" s="100"/>
      <c r="P1585" s="100"/>
    </row>
    <row r="1586" spans="1:16">
      <c r="A1586" s="100" t="s">
        <v>1144</v>
      </c>
      <c r="B1586" s="101" t="s">
        <v>1145</v>
      </c>
      <c r="C1586" s="97">
        <v>70.7</v>
      </c>
      <c r="D1586" s="109" t="s">
        <v>1136</v>
      </c>
      <c r="E1586" s="100"/>
      <c r="F1586" s="100"/>
      <c r="G1586" s="100"/>
      <c r="H1586" s="100"/>
      <c r="I1586" s="100"/>
      <c r="J1586" s="100"/>
      <c r="K1586" s="100"/>
      <c r="L1586" s="100"/>
      <c r="M1586" s="100"/>
      <c r="N1586" s="100"/>
      <c r="O1586" s="100"/>
      <c r="P1586" s="100"/>
    </row>
    <row r="1587" spans="1:16">
      <c r="A1587" s="95" t="s">
        <v>1116</v>
      </c>
      <c r="B1587" s="96" t="s">
        <v>1117</v>
      </c>
      <c r="C1587" s="97">
        <v>206.21</v>
      </c>
      <c r="D1587" s="109" t="s">
        <v>1136</v>
      </c>
      <c r="E1587" s="100"/>
      <c r="F1587" s="100"/>
      <c r="G1587" s="100"/>
      <c r="H1587" s="100"/>
      <c r="I1587" s="100"/>
      <c r="J1587" s="100"/>
      <c r="K1587" s="100"/>
      <c r="L1587" s="100"/>
      <c r="M1587" s="100"/>
      <c r="N1587" s="100"/>
      <c r="O1587" s="100"/>
      <c r="P1587" s="100"/>
    </row>
    <row r="1588" spans="1:16">
      <c r="A1588" s="101" t="s">
        <v>1095</v>
      </c>
      <c r="B1588" s="96" t="s">
        <v>1146</v>
      </c>
      <c r="C1588" s="97">
        <v>767.02</v>
      </c>
      <c r="D1588" s="109" t="s">
        <v>1136</v>
      </c>
      <c r="E1588" s="100"/>
      <c r="F1588" s="100"/>
      <c r="G1588" s="100"/>
      <c r="H1588" s="100"/>
      <c r="I1588" s="100"/>
      <c r="J1588" s="100"/>
      <c r="K1588" s="100"/>
      <c r="L1588" s="100"/>
      <c r="M1588" s="100"/>
      <c r="N1588" s="100"/>
      <c r="O1588" s="100"/>
      <c r="P1588" s="100"/>
    </row>
    <row r="1589" spans="1:16">
      <c r="A1589" s="101" t="s">
        <v>1147</v>
      </c>
      <c r="B1589" s="96" t="s">
        <v>1148</v>
      </c>
      <c r="C1589" s="97">
        <v>626.13</v>
      </c>
      <c r="D1589" s="109" t="s">
        <v>1136</v>
      </c>
      <c r="E1589" s="100"/>
      <c r="F1589" s="100"/>
      <c r="G1589" s="100"/>
      <c r="H1589" s="100"/>
      <c r="I1589" s="100"/>
      <c r="J1589" s="100"/>
      <c r="K1589" s="100"/>
      <c r="L1589" s="100"/>
      <c r="M1589" s="100"/>
      <c r="N1589" s="100"/>
      <c r="O1589" s="100"/>
      <c r="P1589" s="100"/>
    </row>
    <row r="1590" spans="1:16">
      <c r="A1590" s="101" t="s">
        <v>1149</v>
      </c>
      <c r="B1590" s="96" t="s">
        <v>1150</v>
      </c>
      <c r="C1590" s="97">
        <v>90.75</v>
      </c>
      <c r="D1590" s="109" t="s">
        <v>1136</v>
      </c>
      <c r="E1590" s="100"/>
      <c r="F1590" s="100"/>
      <c r="G1590" s="100"/>
      <c r="H1590" s="100"/>
      <c r="I1590" s="100"/>
      <c r="J1590" s="100"/>
      <c r="K1590" s="100"/>
      <c r="L1590" s="100"/>
      <c r="M1590" s="100"/>
      <c r="N1590" s="100"/>
      <c r="O1590" s="100"/>
      <c r="P1590" s="100"/>
    </row>
    <row r="1591" spans="1:16">
      <c r="A1591" s="101" t="s">
        <v>1151</v>
      </c>
      <c r="B1591" s="96" t="s">
        <v>1152</v>
      </c>
      <c r="C1591" s="97">
        <v>79.86</v>
      </c>
      <c r="D1591" s="109" t="s">
        <v>1136</v>
      </c>
      <c r="E1591" s="100"/>
      <c r="F1591" s="100"/>
      <c r="G1591" s="100"/>
      <c r="H1591" s="100"/>
      <c r="I1591" s="100"/>
      <c r="J1591" s="100"/>
      <c r="K1591" s="100"/>
      <c r="L1591" s="100"/>
      <c r="M1591" s="100"/>
      <c r="N1591" s="100"/>
      <c r="O1591" s="100"/>
      <c r="P1591" s="100"/>
    </row>
    <row r="1592" spans="1:16">
      <c r="A1592" s="101" t="s">
        <v>1144</v>
      </c>
      <c r="B1592" s="96" t="s">
        <v>1145</v>
      </c>
      <c r="C1592" s="97">
        <v>192.74</v>
      </c>
      <c r="D1592" s="109" t="s">
        <v>1136</v>
      </c>
      <c r="E1592" s="100"/>
      <c r="F1592" s="100"/>
      <c r="G1592" s="100"/>
      <c r="H1592" s="100"/>
      <c r="I1592" s="100"/>
      <c r="J1592" s="100"/>
      <c r="K1592" s="100"/>
      <c r="L1592" s="100"/>
      <c r="M1592" s="100"/>
      <c r="N1592" s="100"/>
      <c r="O1592" s="100"/>
      <c r="P1592" s="100"/>
    </row>
    <row r="1593" spans="1:16">
      <c r="A1593" s="101" t="s">
        <v>1095</v>
      </c>
      <c r="B1593" s="96" t="s">
        <v>1096</v>
      </c>
      <c r="C1593" s="97">
        <v>324.76</v>
      </c>
      <c r="D1593" s="109" t="s">
        <v>1136</v>
      </c>
      <c r="E1593" s="100"/>
      <c r="F1593" s="100"/>
      <c r="G1593" s="100"/>
      <c r="H1593" s="100"/>
      <c r="I1593" s="100"/>
      <c r="J1593" s="100"/>
      <c r="K1593" s="100"/>
      <c r="L1593" s="100"/>
      <c r="M1593" s="100"/>
      <c r="N1593" s="100"/>
      <c r="O1593" s="100"/>
      <c r="P1593" s="100"/>
    </row>
    <row r="1594" spans="1:16">
      <c r="A1594" s="101" t="s">
        <v>1095</v>
      </c>
      <c r="B1594" s="96" t="s">
        <v>1153</v>
      </c>
      <c r="C1594" s="97">
        <v>925.41</v>
      </c>
      <c r="D1594" s="109" t="s">
        <v>1136</v>
      </c>
      <c r="E1594" s="100"/>
      <c r="F1594" s="100"/>
      <c r="G1594" s="100"/>
      <c r="H1594" s="100"/>
      <c r="I1594" s="100"/>
      <c r="J1594" s="100"/>
      <c r="K1594" s="100"/>
      <c r="L1594" s="100"/>
      <c r="M1594" s="100"/>
      <c r="N1594" s="100"/>
      <c r="O1594" s="100"/>
      <c r="P1594" s="100"/>
    </row>
    <row r="1595" spans="1:16">
      <c r="A1595" s="101" t="s">
        <v>1095</v>
      </c>
      <c r="B1595" s="96" t="s">
        <v>1153</v>
      </c>
      <c r="C1595" s="97">
        <v>88.55</v>
      </c>
      <c r="D1595" s="109" t="s">
        <v>1136</v>
      </c>
      <c r="E1595" s="100"/>
      <c r="F1595" s="100"/>
      <c r="G1595" s="100"/>
      <c r="H1595" s="100"/>
      <c r="I1595" s="100"/>
      <c r="J1595" s="100"/>
      <c r="K1595" s="100"/>
      <c r="L1595" s="100"/>
      <c r="M1595" s="100"/>
      <c r="N1595" s="100"/>
      <c r="O1595" s="100"/>
      <c r="P1595" s="100"/>
    </row>
    <row r="1596" spans="1:16">
      <c r="A1596" s="101" t="s">
        <v>1116</v>
      </c>
      <c r="B1596" s="105" t="s">
        <v>1117</v>
      </c>
      <c r="C1596" s="98">
        <v>1064.73</v>
      </c>
      <c r="D1596" s="109" t="s">
        <v>1136</v>
      </c>
      <c r="E1596" s="100"/>
      <c r="F1596" s="100"/>
      <c r="G1596" s="100"/>
      <c r="H1596" s="100"/>
      <c r="I1596" s="100"/>
      <c r="J1596" s="100"/>
      <c r="K1596" s="100"/>
      <c r="L1596" s="100"/>
      <c r="M1596" s="100"/>
      <c r="N1596" s="100"/>
      <c r="O1596" s="100"/>
      <c r="P1596" s="100"/>
    </row>
    <row r="1597" spans="1:16">
      <c r="A1597" s="101" t="s">
        <v>1154</v>
      </c>
      <c r="B1597" s="105" t="s">
        <v>1137</v>
      </c>
      <c r="C1597" s="98">
        <v>3768.92</v>
      </c>
      <c r="D1597" s="109" t="s">
        <v>1136</v>
      </c>
      <c r="E1597" s="100"/>
      <c r="F1597" s="100"/>
      <c r="G1597" s="100"/>
      <c r="H1597" s="100"/>
      <c r="I1597" s="100"/>
      <c r="J1597" s="100"/>
      <c r="K1597" s="100"/>
      <c r="L1597" s="100"/>
      <c r="M1597" s="100"/>
      <c r="N1597" s="100"/>
      <c r="O1597" s="100"/>
      <c r="P1597" s="100"/>
    </row>
    <row r="1598" spans="1:16">
      <c r="A1598" s="101" t="s">
        <v>1141</v>
      </c>
      <c r="B1598" s="105" t="s">
        <v>1068</v>
      </c>
      <c r="C1598" s="98">
        <v>1221</v>
      </c>
      <c r="D1598" s="109" t="s">
        <v>1136</v>
      </c>
      <c r="E1598" s="100"/>
      <c r="F1598" s="100"/>
      <c r="G1598" s="100"/>
      <c r="H1598" s="100"/>
      <c r="I1598" s="100"/>
      <c r="J1598" s="100"/>
      <c r="K1598" s="100"/>
      <c r="L1598" s="100"/>
      <c r="M1598" s="100"/>
      <c r="N1598" s="100"/>
      <c r="O1598" s="100"/>
      <c r="P1598" s="100"/>
    </row>
    <row r="1599" spans="1:16">
      <c r="A1599" s="101" t="s">
        <v>1155</v>
      </c>
      <c r="B1599" s="105" t="s">
        <v>1156</v>
      </c>
      <c r="C1599" s="97">
        <v>800.39</v>
      </c>
      <c r="D1599" s="109" t="s">
        <v>1136</v>
      </c>
      <c r="E1599" s="100"/>
      <c r="F1599" s="100"/>
      <c r="G1599" s="100"/>
      <c r="H1599" s="100"/>
      <c r="I1599" s="100"/>
      <c r="J1599" s="100"/>
      <c r="K1599" s="100"/>
      <c r="L1599" s="100"/>
      <c r="M1599" s="100"/>
      <c r="N1599" s="100"/>
      <c r="O1599" s="100"/>
      <c r="P1599" s="100"/>
    </row>
    <row r="1600" spans="1:16">
      <c r="A1600" s="101" t="s">
        <v>1157</v>
      </c>
      <c r="B1600" s="105" t="s">
        <v>1158</v>
      </c>
      <c r="C1600" s="98">
        <v>1824.11</v>
      </c>
      <c r="D1600" s="109" t="s">
        <v>1136</v>
      </c>
      <c r="E1600" s="100"/>
      <c r="F1600" s="100"/>
      <c r="G1600" s="100"/>
      <c r="H1600" s="100"/>
      <c r="I1600" s="100"/>
      <c r="J1600" s="100"/>
      <c r="K1600" s="100"/>
      <c r="L1600" s="100"/>
      <c r="M1600" s="100"/>
      <c r="N1600" s="100"/>
      <c r="O1600" s="100"/>
      <c r="P1600" s="100"/>
    </row>
    <row r="1601" spans="1:16">
      <c r="A1601" s="101" t="s">
        <v>1159</v>
      </c>
      <c r="B1601" s="96" t="s">
        <v>1160</v>
      </c>
      <c r="C1601" s="97">
        <v>15.75</v>
      </c>
      <c r="D1601" s="109" t="s">
        <v>1136</v>
      </c>
      <c r="E1601" s="100"/>
      <c r="F1601" s="100"/>
      <c r="G1601" s="100"/>
      <c r="H1601" s="100"/>
      <c r="I1601" s="100"/>
      <c r="J1601" s="100"/>
      <c r="K1601" s="100"/>
      <c r="L1601" s="100"/>
      <c r="M1601" s="100"/>
      <c r="N1601" s="100"/>
      <c r="O1601" s="100"/>
      <c r="P1601" s="100"/>
    </row>
    <row r="1602" spans="1:16">
      <c r="A1602" s="101" t="s">
        <v>1159</v>
      </c>
      <c r="B1602" s="96" t="s">
        <v>1161</v>
      </c>
      <c r="C1602" s="97">
        <v>26.95</v>
      </c>
      <c r="D1602" s="109" t="s">
        <v>1136</v>
      </c>
      <c r="E1602" s="100"/>
      <c r="F1602" s="100"/>
      <c r="G1602" s="100"/>
      <c r="H1602" s="100"/>
      <c r="I1602" s="100"/>
      <c r="J1602" s="100"/>
      <c r="K1602" s="100"/>
      <c r="L1602" s="100"/>
      <c r="M1602" s="100"/>
      <c r="N1602" s="100"/>
      <c r="O1602" s="100"/>
      <c r="P1602" s="100"/>
    </row>
    <row r="1603" spans="1:16">
      <c r="A1603" s="101" t="s">
        <v>1162</v>
      </c>
      <c r="B1603" s="96" t="s">
        <v>1163</v>
      </c>
      <c r="C1603" s="98">
        <v>2205.23</v>
      </c>
      <c r="D1603" s="109" t="s">
        <v>1136</v>
      </c>
      <c r="E1603" s="100"/>
      <c r="F1603" s="100"/>
      <c r="G1603" s="100"/>
      <c r="H1603" s="100"/>
      <c r="I1603" s="100"/>
      <c r="J1603" s="100"/>
      <c r="K1603" s="100"/>
      <c r="L1603" s="100"/>
      <c r="M1603" s="100"/>
      <c r="N1603" s="100"/>
      <c r="O1603" s="100"/>
      <c r="P1603" s="100"/>
    </row>
    <row r="1604" spans="1:16">
      <c r="A1604" s="101" t="s">
        <v>1162</v>
      </c>
      <c r="B1604" s="96" t="s">
        <v>1164</v>
      </c>
      <c r="C1604" s="97">
        <v>103.21</v>
      </c>
      <c r="D1604" s="109" t="s">
        <v>1136</v>
      </c>
      <c r="E1604" s="100"/>
      <c r="F1604" s="100"/>
      <c r="G1604" s="100"/>
      <c r="H1604" s="100"/>
      <c r="I1604" s="100"/>
      <c r="J1604" s="100"/>
      <c r="K1604" s="100"/>
      <c r="L1604" s="100"/>
      <c r="M1604" s="100"/>
      <c r="N1604" s="100"/>
      <c r="O1604" s="100"/>
      <c r="P1604" s="100"/>
    </row>
    <row r="1605" spans="1:16">
      <c r="A1605" s="101" t="s">
        <v>1162</v>
      </c>
      <c r="B1605" s="96" t="s">
        <v>1165</v>
      </c>
      <c r="C1605" s="98">
        <v>1494.35</v>
      </c>
      <c r="D1605" s="109" t="s">
        <v>1136</v>
      </c>
      <c r="E1605" s="100"/>
      <c r="F1605" s="100"/>
      <c r="G1605" s="100"/>
      <c r="H1605" s="100"/>
      <c r="I1605" s="100"/>
      <c r="J1605" s="100"/>
      <c r="K1605" s="100"/>
      <c r="L1605" s="100"/>
      <c r="M1605" s="100"/>
      <c r="N1605" s="100"/>
      <c r="O1605" s="100"/>
      <c r="P1605" s="100"/>
    </row>
    <row r="1606" spans="1:16">
      <c r="A1606" s="101" t="s">
        <v>1162</v>
      </c>
      <c r="B1606" s="96" t="s">
        <v>38</v>
      </c>
      <c r="C1606" s="97">
        <v>697.32</v>
      </c>
      <c r="D1606" s="109" t="s">
        <v>1136</v>
      </c>
      <c r="E1606" s="100"/>
      <c r="F1606" s="100"/>
      <c r="G1606" s="100"/>
      <c r="H1606" s="100"/>
      <c r="I1606" s="100"/>
      <c r="J1606" s="100"/>
      <c r="K1606" s="100"/>
      <c r="L1606" s="100"/>
      <c r="M1606" s="100"/>
      <c r="N1606" s="100"/>
      <c r="O1606" s="100"/>
      <c r="P1606" s="100"/>
    </row>
    <row r="1607" spans="1:16">
      <c r="A1607" s="101" t="s">
        <v>1095</v>
      </c>
      <c r="B1607" s="96" t="s">
        <v>1166</v>
      </c>
      <c r="C1607" s="97">
        <v>254.45</v>
      </c>
      <c r="D1607" s="109" t="s">
        <v>1136</v>
      </c>
      <c r="E1607" s="100"/>
      <c r="F1607" s="100"/>
      <c r="G1607" s="100"/>
      <c r="H1607" s="100"/>
      <c r="I1607" s="100"/>
      <c r="J1607" s="100"/>
      <c r="K1607" s="100"/>
      <c r="L1607" s="100"/>
      <c r="M1607" s="100"/>
      <c r="N1607" s="100"/>
      <c r="O1607" s="100"/>
      <c r="P1607" s="100"/>
    </row>
    <row r="1608" spans="1:16">
      <c r="A1608" s="101" t="s">
        <v>1167</v>
      </c>
      <c r="B1608" s="96" t="s">
        <v>1168</v>
      </c>
      <c r="C1608" s="97">
        <v>484</v>
      </c>
      <c r="D1608" s="109" t="s">
        <v>1136</v>
      </c>
      <c r="E1608" s="100"/>
      <c r="F1608" s="100"/>
      <c r="G1608" s="100"/>
      <c r="H1608" s="100"/>
      <c r="I1608" s="100"/>
      <c r="J1608" s="100"/>
      <c r="K1608" s="100"/>
      <c r="L1608" s="100"/>
      <c r="M1608" s="100"/>
      <c r="N1608" s="100"/>
      <c r="O1608" s="100"/>
      <c r="P1608" s="100"/>
    </row>
    <row r="1609" spans="1:16">
      <c r="A1609" s="101" t="s">
        <v>1169</v>
      </c>
      <c r="B1609" s="96" t="s">
        <v>994</v>
      </c>
      <c r="C1609" s="97">
        <v>360.5</v>
      </c>
      <c r="D1609" s="109" t="s">
        <v>1136</v>
      </c>
      <c r="E1609" s="100"/>
      <c r="F1609" s="100"/>
      <c r="G1609" s="100"/>
      <c r="H1609" s="100"/>
      <c r="I1609" s="100"/>
      <c r="J1609" s="100"/>
      <c r="K1609" s="100"/>
      <c r="L1609" s="100"/>
      <c r="M1609" s="100"/>
      <c r="N1609" s="100"/>
      <c r="O1609" s="100"/>
      <c r="P1609" s="100"/>
    </row>
    <row r="1610" spans="1:16">
      <c r="A1610" s="101" t="s">
        <v>1093</v>
      </c>
      <c r="B1610" s="96" t="s">
        <v>1170</v>
      </c>
      <c r="C1610" s="98">
        <v>1470.09</v>
      </c>
      <c r="D1610" s="109" t="s">
        <v>1136</v>
      </c>
      <c r="E1610" s="100"/>
      <c r="F1610" s="100"/>
      <c r="G1610" s="100"/>
      <c r="H1610" s="100"/>
      <c r="I1610" s="100"/>
      <c r="J1610" s="100"/>
      <c r="K1610" s="100"/>
      <c r="L1610" s="100"/>
      <c r="M1610" s="100"/>
      <c r="N1610" s="100"/>
      <c r="O1610" s="100"/>
      <c r="P1610" s="100"/>
    </row>
    <row r="1611" spans="1:16">
      <c r="A1611" s="101" t="s">
        <v>1171</v>
      </c>
      <c r="B1611" s="96" t="s">
        <v>513</v>
      </c>
      <c r="C1611" s="97">
        <v>57.65</v>
      </c>
      <c r="D1611" s="109" t="s">
        <v>1136</v>
      </c>
      <c r="E1611" s="100"/>
      <c r="F1611" s="100"/>
      <c r="G1611" s="100"/>
      <c r="H1611" s="100"/>
      <c r="I1611" s="100"/>
      <c r="J1611" s="100"/>
      <c r="K1611" s="100"/>
      <c r="L1611" s="100"/>
      <c r="M1611" s="100"/>
      <c r="N1611" s="100"/>
      <c r="O1611" s="100"/>
      <c r="P1611" s="100"/>
    </row>
    <row r="1612" spans="1:16">
      <c r="A1612" s="101" t="s">
        <v>1171</v>
      </c>
      <c r="B1612" s="96" t="s">
        <v>513</v>
      </c>
      <c r="C1612" s="97">
        <v>57.65</v>
      </c>
      <c r="D1612" s="109" t="s">
        <v>1136</v>
      </c>
      <c r="E1612" s="100"/>
      <c r="F1612" s="100"/>
      <c r="G1612" s="100"/>
      <c r="H1612" s="100"/>
      <c r="I1612" s="100"/>
      <c r="J1612" s="100"/>
      <c r="K1612" s="100"/>
      <c r="L1612" s="100"/>
      <c r="M1612" s="100"/>
      <c r="N1612" s="100"/>
      <c r="O1612" s="100"/>
      <c r="P1612" s="100"/>
    </row>
    <row r="1613" spans="1:16">
      <c r="A1613" s="101" t="s">
        <v>1172</v>
      </c>
      <c r="B1613" s="96" t="s">
        <v>1173</v>
      </c>
      <c r="C1613" s="97">
        <v>337.09</v>
      </c>
      <c r="D1613" s="109" t="s">
        <v>1136</v>
      </c>
      <c r="E1613" s="100"/>
      <c r="F1613" s="100"/>
      <c r="G1613" s="100"/>
      <c r="H1613" s="100"/>
      <c r="I1613" s="100"/>
      <c r="J1613" s="100"/>
      <c r="K1613" s="100"/>
      <c r="L1613" s="100"/>
      <c r="M1613" s="100"/>
      <c r="N1613" s="100"/>
      <c r="O1613" s="100"/>
      <c r="P1613" s="100"/>
    </row>
    <row r="1614" spans="1:16">
      <c r="A1614" s="101" t="s">
        <v>1116</v>
      </c>
      <c r="B1614" s="96" t="s">
        <v>1174</v>
      </c>
      <c r="C1614" s="97">
        <v>650</v>
      </c>
      <c r="D1614" s="109" t="s">
        <v>1136</v>
      </c>
      <c r="E1614" s="100"/>
      <c r="F1614" s="100"/>
      <c r="G1614" s="100"/>
      <c r="H1614" s="100"/>
      <c r="I1614" s="100"/>
      <c r="J1614" s="100"/>
      <c r="K1614" s="100"/>
      <c r="L1614" s="100"/>
      <c r="M1614" s="100"/>
      <c r="N1614" s="100"/>
      <c r="O1614" s="100"/>
      <c r="P1614" s="100"/>
    </row>
    <row r="1615" spans="1:16">
      <c r="A1615" s="101" t="s">
        <v>1144</v>
      </c>
      <c r="B1615" s="96" t="s">
        <v>1145</v>
      </c>
      <c r="C1615" s="97">
        <v>192.74</v>
      </c>
      <c r="D1615" s="109" t="s">
        <v>1136</v>
      </c>
      <c r="E1615" s="100"/>
      <c r="F1615" s="100"/>
      <c r="G1615" s="100"/>
      <c r="H1615" s="100"/>
      <c r="I1615" s="100"/>
      <c r="J1615" s="100"/>
      <c r="K1615" s="100"/>
      <c r="L1615" s="100"/>
      <c r="M1615" s="100"/>
      <c r="N1615" s="100"/>
      <c r="O1615" s="100"/>
      <c r="P1615" s="100"/>
    </row>
    <row r="1616" spans="1:16">
      <c r="A1616" s="101" t="s">
        <v>1175</v>
      </c>
      <c r="B1616" s="96" t="s">
        <v>1176</v>
      </c>
      <c r="C1616" s="98">
        <v>3021.5</v>
      </c>
      <c r="D1616" s="109" t="s">
        <v>1136</v>
      </c>
      <c r="E1616" s="100"/>
      <c r="F1616" s="100"/>
      <c r="G1616" s="100"/>
      <c r="H1616" s="100"/>
      <c r="I1616" s="100"/>
      <c r="J1616" s="100"/>
      <c r="K1616" s="100"/>
      <c r="L1616" s="100"/>
      <c r="M1616" s="100"/>
      <c r="N1616" s="100"/>
      <c r="O1616" s="100"/>
      <c r="P1616" s="100"/>
    </row>
    <row r="1617" spans="1:16">
      <c r="A1617" s="101" t="s">
        <v>1141</v>
      </c>
      <c r="B1617" s="96" t="s">
        <v>1068</v>
      </c>
      <c r="C1617" s="97">
        <v>396.94</v>
      </c>
      <c r="D1617" s="109" t="s">
        <v>1136</v>
      </c>
      <c r="E1617" s="100"/>
      <c r="F1617" s="100"/>
      <c r="G1617" s="100"/>
      <c r="H1617" s="100"/>
      <c r="I1617" s="100"/>
      <c r="J1617" s="100"/>
      <c r="K1617" s="100"/>
      <c r="L1617" s="100"/>
      <c r="M1617" s="100"/>
      <c r="N1617" s="100"/>
      <c r="O1617" s="100"/>
      <c r="P1617" s="100"/>
    </row>
    <row r="1618" spans="1:16">
      <c r="A1618" s="101" t="s">
        <v>1095</v>
      </c>
      <c r="B1618" s="96" t="s">
        <v>1177</v>
      </c>
      <c r="C1618" s="97">
        <v>166.9</v>
      </c>
      <c r="D1618" s="109" t="s">
        <v>1136</v>
      </c>
      <c r="E1618" s="100"/>
      <c r="F1618" s="100"/>
      <c r="G1618" s="100"/>
      <c r="H1618" s="100"/>
      <c r="I1618" s="100"/>
      <c r="J1618" s="100"/>
      <c r="K1618" s="100"/>
      <c r="L1618" s="100"/>
      <c r="M1618" s="100"/>
      <c r="N1618" s="100"/>
      <c r="O1618" s="100"/>
      <c r="P1618" s="100"/>
    </row>
    <row r="1619" spans="1:16">
      <c r="A1619" s="101" t="s">
        <v>1178</v>
      </c>
      <c r="B1619" s="96" t="s">
        <v>1139</v>
      </c>
      <c r="C1619" s="97">
        <v>250.79</v>
      </c>
      <c r="D1619" s="109" t="s">
        <v>1136</v>
      </c>
      <c r="E1619" s="100"/>
      <c r="F1619" s="100"/>
      <c r="G1619" s="100"/>
      <c r="H1619" s="100"/>
      <c r="I1619" s="100"/>
      <c r="J1619" s="100"/>
      <c r="K1619" s="100"/>
      <c r="L1619" s="100"/>
      <c r="M1619" s="100"/>
      <c r="N1619" s="100"/>
      <c r="O1619" s="100"/>
      <c r="P1619" s="100"/>
    </row>
    <row r="1620" spans="1:16">
      <c r="A1620" s="101" t="s">
        <v>1154</v>
      </c>
      <c r="B1620" s="96" t="s">
        <v>1137</v>
      </c>
      <c r="C1620" s="97">
        <v>167.16</v>
      </c>
      <c r="D1620" s="109" t="s">
        <v>1136</v>
      </c>
      <c r="E1620" s="100"/>
      <c r="F1620" s="100"/>
      <c r="G1620" s="100"/>
      <c r="H1620" s="100"/>
      <c r="I1620" s="100"/>
      <c r="J1620" s="100"/>
      <c r="K1620" s="100"/>
      <c r="L1620" s="100"/>
      <c r="M1620" s="100"/>
      <c r="N1620" s="100"/>
      <c r="O1620" s="100"/>
      <c r="P1620" s="100"/>
    </row>
    <row r="1621" spans="1:16">
      <c r="A1621" s="101" t="s">
        <v>1141</v>
      </c>
      <c r="B1621" s="96" t="s">
        <v>1068</v>
      </c>
      <c r="C1621" s="97">
        <v>820.13</v>
      </c>
      <c r="D1621" s="109" t="s">
        <v>1136</v>
      </c>
      <c r="E1621" s="100"/>
      <c r="F1621" s="100"/>
      <c r="G1621" s="100"/>
      <c r="H1621" s="100"/>
      <c r="I1621" s="100"/>
      <c r="J1621" s="100"/>
      <c r="K1621" s="100"/>
      <c r="L1621" s="100"/>
      <c r="M1621" s="100"/>
      <c r="N1621" s="100"/>
      <c r="O1621" s="100"/>
      <c r="P1621" s="100"/>
    </row>
    <row r="1622" spans="1:16">
      <c r="A1622" s="101" t="s">
        <v>1179</v>
      </c>
      <c r="B1622" s="96" t="s">
        <v>1180</v>
      </c>
      <c r="C1622" s="97">
        <v>450</v>
      </c>
      <c r="D1622" s="109" t="s">
        <v>1136</v>
      </c>
      <c r="E1622" s="100"/>
      <c r="F1622" s="100"/>
      <c r="G1622" s="100"/>
      <c r="H1622" s="100"/>
      <c r="I1622" s="100"/>
      <c r="J1622" s="100"/>
      <c r="K1622" s="100"/>
      <c r="L1622" s="100"/>
      <c r="M1622" s="100"/>
      <c r="N1622" s="100"/>
      <c r="O1622" s="100"/>
      <c r="P1622" s="100"/>
    </row>
    <row r="1623" spans="1:16">
      <c r="A1623" s="101" t="s">
        <v>1179</v>
      </c>
      <c r="B1623" s="96" t="s">
        <v>1181</v>
      </c>
      <c r="C1623" s="97">
        <v>636</v>
      </c>
      <c r="D1623" s="109" t="s">
        <v>1136</v>
      </c>
      <c r="E1623" s="100"/>
      <c r="F1623" s="100"/>
      <c r="G1623" s="100"/>
      <c r="H1623" s="100"/>
      <c r="I1623" s="100"/>
      <c r="J1623" s="100"/>
      <c r="K1623" s="100"/>
      <c r="L1623" s="100"/>
      <c r="M1623" s="100"/>
      <c r="N1623" s="100"/>
      <c r="O1623" s="100"/>
      <c r="P1623" s="100"/>
    </row>
    <row r="1624" spans="1:16">
      <c r="A1624" s="101" t="s">
        <v>1179</v>
      </c>
      <c r="B1624" s="96" t="s">
        <v>1181</v>
      </c>
      <c r="C1624" s="97">
        <v>636</v>
      </c>
      <c r="D1624" s="109" t="s">
        <v>1136</v>
      </c>
      <c r="E1624" s="100"/>
      <c r="F1624" s="100"/>
      <c r="G1624" s="100"/>
      <c r="H1624" s="100"/>
      <c r="I1624" s="100"/>
      <c r="J1624" s="100"/>
      <c r="K1624" s="100"/>
      <c r="L1624" s="100"/>
      <c r="M1624" s="100"/>
      <c r="N1624" s="100"/>
      <c r="O1624" s="100"/>
      <c r="P1624" s="100"/>
    </row>
    <row r="1625" spans="1:16">
      <c r="A1625" s="101" t="s">
        <v>1182</v>
      </c>
      <c r="B1625" s="96" t="s">
        <v>1183</v>
      </c>
      <c r="C1625" s="98">
        <v>1197</v>
      </c>
      <c r="D1625" s="109" t="s">
        <v>1136</v>
      </c>
      <c r="E1625" s="100"/>
      <c r="F1625" s="100"/>
      <c r="G1625" s="100"/>
      <c r="H1625" s="100"/>
      <c r="I1625" s="100"/>
      <c r="J1625" s="100"/>
      <c r="K1625" s="100"/>
      <c r="L1625" s="100"/>
      <c r="M1625" s="100"/>
      <c r="N1625" s="100"/>
      <c r="O1625" s="100"/>
      <c r="P1625" s="100"/>
    </row>
    <row r="1626" spans="1:16">
      <c r="A1626" s="101" t="s">
        <v>1182</v>
      </c>
      <c r="B1626" s="96" t="s">
        <v>1184</v>
      </c>
      <c r="C1626" s="97">
        <v>540</v>
      </c>
      <c r="D1626" s="109" t="s">
        <v>1136</v>
      </c>
      <c r="E1626" s="100"/>
      <c r="F1626" s="100"/>
      <c r="G1626" s="100"/>
      <c r="H1626" s="100"/>
      <c r="I1626" s="100"/>
      <c r="J1626" s="100"/>
      <c r="K1626" s="100"/>
      <c r="L1626" s="100"/>
      <c r="M1626" s="100"/>
      <c r="N1626" s="100"/>
      <c r="O1626" s="100"/>
      <c r="P1626" s="100"/>
    </row>
    <row r="1627" spans="1:16">
      <c r="A1627" s="101" t="s">
        <v>1182</v>
      </c>
      <c r="B1627" s="96" t="s">
        <v>1185</v>
      </c>
      <c r="C1627" s="97">
        <v>929.5</v>
      </c>
      <c r="D1627" s="109" t="s">
        <v>1136</v>
      </c>
      <c r="E1627" s="100"/>
      <c r="F1627" s="100"/>
      <c r="G1627" s="100"/>
      <c r="H1627" s="100"/>
      <c r="I1627" s="100"/>
      <c r="J1627" s="100"/>
      <c r="K1627" s="100"/>
      <c r="L1627" s="100"/>
      <c r="M1627" s="100"/>
      <c r="N1627" s="100"/>
      <c r="O1627" s="100"/>
      <c r="P1627" s="100"/>
    </row>
    <row r="1628" spans="1:16">
      <c r="A1628" s="101" t="s">
        <v>1182</v>
      </c>
      <c r="B1628" s="96" t="s">
        <v>1186</v>
      </c>
      <c r="C1628" s="97">
        <v>220</v>
      </c>
      <c r="D1628" s="109" t="s">
        <v>1136</v>
      </c>
      <c r="E1628" s="100"/>
      <c r="F1628" s="100"/>
      <c r="G1628" s="100"/>
      <c r="H1628" s="100"/>
      <c r="I1628" s="100"/>
      <c r="J1628" s="100"/>
      <c r="K1628" s="100"/>
      <c r="L1628" s="100"/>
      <c r="M1628" s="100"/>
      <c r="N1628" s="100"/>
      <c r="O1628" s="100"/>
      <c r="P1628" s="100"/>
    </row>
    <row r="1629" spans="1:16">
      <c r="A1629" s="101" t="s">
        <v>1182</v>
      </c>
      <c r="B1629" s="96" t="s">
        <v>1187</v>
      </c>
      <c r="C1629" s="97">
        <v>60</v>
      </c>
      <c r="D1629" s="109" t="s">
        <v>1136</v>
      </c>
      <c r="E1629" s="100"/>
      <c r="F1629" s="100"/>
      <c r="G1629" s="100"/>
      <c r="H1629" s="100"/>
      <c r="I1629" s="100"/>
      <c r="J1629" s="100"/>
      <c r="K1629" s="100"/>
      <c r="L1629" s="100"/>
      <c r="M1629" s="100"/>
      <c r="N1629" s="100"/>
      <c r="O1629" s="100"/>
      <c r="P1629" s="100"/>
    </row>
    <row r="1630" spans="1:16">
      <c r="A1630" s="101" t="s">
        <v>1182</v>
      </c>
      <c r="B1630" s="96" t="s">
        <v>1188</v>
      </c>
      <c r="C1630" s="97">
        <v>36</v>
      </c>
      <c r="D1630" s="109" t="s">
        <v>1136</v>
      </c>
      <c r="E1630" s="100"/>
      <c r="F1630" s="100"/>
      <c r="G1630" s="100"/>
      <c r="H1630" s="100"/>
      <c r="I1630" s="100"/>
      <c r="J1630" s="100"/>
      <c r="K1630" s="100"/>
      <c r="L1630" s="100"/>
      <c r="M1630" s="100"/>
      <c r="N1630" s="100"/>
      <c r="O1630" s="100"/>
      <c r="P1630" s="100"/>
    </row>
    <row r="1631" spans="1:16">
      <c r="A1631" s="101" t="s">
        <v>1182</v>
      </c>
      <c r="B1631" s="96" t="s">
        <v>1189</v>
      </c>
      <c r="C1631" s="97">
        <v>134</v>
      </c>
      <c r="D1631" s="109" t="s">
        <v>1136</v>
      </c>
      <c r="E1631" s="100"/>
      <c r="F1631" s="100"/>
      <c r="G1631" s="100"/>
      <c r="H1631" s="100"/>
      <c r="I1631" s="100"/>
      <c r="J1631" s="100"/>
      <c r="K1631" s="100"/>
      <c r="L1631" s="100"/>
      <c r="M1631" s="100"/>
      <c r="N1631" s="100"/>
      <c r="O1631" s="100"/>
      <c r="P1631" s="100"/>
    </row>
    <row r="1632" spans="1:16">
      <c r="A1632" s="101" t="s">
        <v>1182</v>
      </c>
      <c r="B1632" s="96" t="s">
        <v>1186</v>
      </c>
      <c r="C1632" s="97">
        <v>380</v>
      </c>
      <c r="D1632" s="109" t="s">
        <v>1136</v>
      </c>
      <c r="E1632" s="100"/>
      <c r="F1632" s="100"/>
      <c r="G1632" s="100"/>
      <c r="H1632" s="100"/>
      <c r="I1632" s="100"/>
      <c r="J1632" s="100"/>
      <c r="K1632" s="100"/>
      <c r="L1632" s="100"/>
      <c r="M1632" s="100"/>
      <c r="N1632" s="100"/>
      <c r="O1632" s="100"/>
      <c r="P1632" s="100"/>
    </row>
    <row r="1633" spans="1:16">
      <c r="A1633" s="101" t="s">
        <v>1182</v>
      </c>
      <c r="B1633" s="96" t="s">
        <v>1190</v>
      </c>
      <c r="C1633" s="97">
        <v>382.2</v>
      </c>
      <c r="D1633" s="109" t="s">
        <v>1136</v>
      </c>
      <c r="E1633" s="100"/>
      <c r="F1633" s="100"/>
      <c r="G1633" s="100"/>
      <c r="H1633" s="100"/>
      <c r="I1633" s="100"/>
      <c r="J1633" s="100"/>
      <c r="K1633" s="100"/>
      <c r="L1633" s="100"/>
      <c r="M1633" s="100"/>
      <c r="N1633" s="100"/>
      <c r="O1633" s="100"/>
      <c r="P1633" s="100"/>
    </row>
    <row r="1634" spans="1:16">
      <c r="A1634" s="101" t="s">
        <v>1182</v>
      </c>
      <c r="B1634" s="96" t="s">
        <v>1187</v>
      </c>
      <c r="C1634" s="97">
        <v>185</v>
      </c>
      <c r="D1634" s="109" t="s">
        <v>1136</v>
      </c>
      <c r="E1634" s="100"/>
      <c r="F1634" s="100"/>
      <c r="G1634" s="100"/>
      <c r="H1634" s="100"/>
      <c r="I1634" s="100"/>
      <c r="J1634" s="100"/>
      <c r="K1634" s="100"/>
      <c r="L1634" s="100"/>
      <c r="M1634" s="100"/>
      <c r="N1634" s="100"/>
      <c r="O1634" s="100"/>
      <c r="P1634" s="100"/>
    </row>
    <row r="1635" spans="1:16">
      <c r="A1635" s="101" t="s">
        <v>1191</v>
      </c>
      <c r="B1635" s="96" t="s">
        <v>1192</v>
      </c>
      <c r="C1635" s="97">
        <v>166.55</v>
      </c>
      <c r="D1635" s="109" t="s">
        <v>1136</v>
      </c>
      <c r="E1635" s="100"/>
      <c r="F1635" s="100"/>
      <c r="G1635" s="100"/>
      <c r="H1635" s="100"/>
      <c r="I1635" s="100"/>
      <c r="J1635" s="100"/>
      <c r="K1635" s="100"/>
      <c r="L1635" s="100"/>
      <c r="M1635" s="100"/>
      <c r="N1635" s="100"/>
      <c r="O1635" s="100"/>
      <c r="P1635" s="100"/>
    </row>
    <row r="1636" spans="1:16">
      <c r="A1636" s="101" t="s">
        <v>1191</v>
      </c>
      <c r="B1636" s="96" t="s">
        <v>1192</v>
      </c>
      <c r="C1636" s="97">
        <v>155.96</v>
      </c>
      <c r="D1636" s="109" t="s">
        <v>1136</v>
      </c>
      <c r="E1636" s="100"/>
      <c r="F1636" s="100"/>
      <c r="G1636" s="100"/>
      <c r="H1636" s="100"/>
      <c r="I1636" s="100"/>
      <c r="J1636" s="100"/>
      <c r="K1636" s="100"/>
      <c r="L1636" s="100"/>
      <c r="M1636" s="100"/>
      <c r="N1636" s="100"/>
      <c r="O1636" s="100"/>
      <c r="P1636" s="100"/>
    </row>
    <row r="1637" spans="1:16">
      <c r="A1637" s="101" t="s">
        <v>1191</v>
      </c>
      <c r="B1637" s="96" t="s">
        <v>1192</v>
      </c>
      <c r="C1637" s="97">
        <v>225.04</v>
      </c>
      <c r="D1637" s="109" t="s">
        <v>1136</v>
      </c>
      <c r="E1637" s="100"/>
      <c r="F1637" s="100"/>
      <c r="G1637" s="100"/>
      <c r="H1637" s="100"/>
      <c r="I1637" s="100"/>
      <c r="J1637" s="100"/>
      <c r="K1637" s="100"/>
      <c r="L1637" s="100"/>
      <c r="M1637" s="100"/>
      <c r="N1637" s="100"/>
      <c r="O1637" s="100"/>
      <c r="P1637" s="100"/>
    </row>
    <row r="1638" spans="1:16">
      <c r="A1638" s="101" t="s">
        <v>1191</v>
      </c>
      <c r="B1638" s="96" t="s">
        <v>1192</v>
      </c>
      <c r="C1638" s="97">
        <v>163.69</v>
      </c>
      <c r="D1638" s="109" t="s">
        <v>1136</v>
      </c>
      <c r="E1638" s="100"/>
      <c r="F1638" s="100"/>
      <c r="G1638" s="100"/>
      <c r="H1638" s="100"/>
      <c r="I1638" s="100"/>
      <c r="J1638" s="100"/>
      <c r="K1638" s="100"/>
      <c r="L1638" s="100"/>
      <c r="M1638" s="100"/>
      <c r="N1638" s="100"/>
      <c r="O1638" s="100"/>
      <c r="P1638" s="100"/>
    </row>
    <row r="1639" spans="1:16">
      <c r="A1639" s="101" t="s">
        <v>1193</v>
      </c>
      <c r="B1639" s="96" t="s">
        <v>688</v>
      </c>
      <c r="C1639" s="97">
        <v>15.82</v>
      </c>
      <c r="D1639" s="109" t="s">
        <v>1136</v>
      </c>
      <c r="E1639" s="100"/>
      <c r="F1639" s="100"/>
      <c r="G1639" s="100"/>
      <c r="H1639" s="100"/>
      <c r="I1639" s="100"/>
      <c r="J1639" s="100"/>
      <c r="K1639" s="100"/>
      <c r="L1639" s="100"/>
      <c r="M1639" s="100"/>
      <c r="N1639" s="100"/>
      <c r="O1639" s="100"/>
      <c r="P1639" s="100"/>
    </row>
    <row r="1640" spans="1:16">
      <c r="A1640" s="101" t="s">
        <v>1103</v>
      </c>
      <c r="B1640" s="96" t="s">
        <v>1194</v>
      </c>
      <c r="C1640" s="97">
        <v>35.700000000000003</v>
      </c>
      <c r="D1640" s="109" t="s">
        <v>1136</v>
      </c>
      <c r="E1640" s="100"/>
      <c r="F1640" s="100"/>
      <c r="G1640" s="100"/>
      <c r="H1640" s="100"/>
      <c r="I1640" s="100"/>
      <c r="J1640" s="100"/>
      <c r="K1640" s="100"/>
      <c r="L1640" s="100"/>
      <c r="M1640" s="100"/>
      <c r="N1640" s="100"/>
      <c r="O1640" s="100"/>
      <c r="P1640" s="100"/>
    </row>
    <row r="1641" spans="1:16">
      <c r="A1641" s="101" t="s">
        <v>1103</v>
      </c>
      <c r="B1641" s="96" t="s">
        <v>1194</v>
      </c>
      <c r="C1641" s="97">
        <v>33.9</v>
      </c>
      <c r="D1641" s="109" t="s">
        <v>1136</v>
      </c>
      <c r="E1641" s="100"/>
      <c r="F1641" s="100"/>
      <c r="G1641" s="100"/>
      <c r="H1641" s="100"/>
      <c r="I1641" s="100"/>
      <c r="J1641" s="100"/>
      <c r="K1641" s="100"/>
      <c r="L1641" s="100"/>
      <c r="M1641" s="100"/>
      <c r="N1641" s="100"/>
      <c r="O1641" s="100"/>
      <c r="P1641" s="100"/>
    </row>
    <row r="1642" spans="1:16">
      <c r="A1642" s="101" t="s">
        <v>1103</v>
      </c>
      <c r="B1642" s="96" t="s">
        <v>1194</v>
      </c>
      <c r="C1642" s="97">
        <v>40.1</v>
      </c>
      <c r="D1642" s="109" t="s">
        <v>1136</v>
      </c>
      <c r="E1642" s="100"/>
      <c r="F1642" s="100"/>
      <c r="G1642" s="100"/>
      <c r="H1642" s="100"/>
      <c r="I1642" s="100"/>
      <c r="J1642" s="100"/>
      <c r="K1642" s="100"/>
      <c r="L1642" s="100"/>
      <c r="M1642" s="100"/>
      <c r="N1642" s="100"/>
      <c r="O1642" s="100"/>
      <c r="P1642" s="100"/>
    </row>
    <row r="1643" spans="1:16">
      <c r="A1643" s="101" t="s">
        <v>1169</v>
      </c>
      <c r="B1643" s="96" t="s">
        <v>994</v>
      </c>
      <c r="C1643" s="97">
        <v>360.5</v>
      </c>
      <c r="D1643" s="109" t="s">
        <v>1136</v>
      </c>
      <c r="E1643" s="100"/>
      <c r="F1643" s="100"/>
      <c r="G1643" s="100"/>
      <c r="H1643" s="100"/>
      <c r="I1643" s="100"/>
      <c r="J1643" s="100"/>
      <c r="K1643" s="100"/>
      <c r="L1643" s="100"/>
      <c r="M1643" s="100"/>
      <c r="N1643" s="100"/>
      <c r="O1643" s="100"/>
      <c r="P1643" s="100"/>
    </row>
    <row r="1644" spans="1:16">
      <c r="A1644" s="101" t="s">
        <v>1162</v>
      </c>
      <c r="B1644" s="96" t="s">
        <v>1195</v>
      </c>
      <c r="C1644" s="98">
        <v>2848.13</v>
      </c>
      <c r="D1644" s="109" t="s">
        <v>1136</v>
      </c>
      <c r="E1644" s="100"/>
      <c r="F1644" s="100"/>
      <c r="G1644" s="100"/>
      <c r="H1644" s="100"/>
      <c r="I1644" s="100"/>
      <c r="J1644" s="100"/>
      <c r="K1644" s="100"/>
      <c r="L1644" s="100"/>
      <c r="M1644" s="100"/>
      <c r="N1644" s="100"/>
      <c r="O1644" s="100"/>
      <c r="P1644" s="100"/>
    </row>
    <row r="1645" spans="1:16">
      <c r="A1645" s="101" t="s">
        <v>1162</v>
      </c>
      <c r="B1645" s="96" t="s">
        <v>38</v>
      </c>
      <c r="C1645" s="97">
        <v>316.87</v>
      </c>
      <c r="D1645" s="109" t="s">
        <v>1136</v>
      </c>
      <c r="E1645" s="100"/>
      <c r="F1645" s="100"/>
      <c r="G1645" s="100"/>
      <c r="H1645" s="100"/>
      <c r="I1645" s="100"/>
      <c r="J1645" s="100"/>
      <c r="K1645" s="100"/>
      <c r="L1645" s="100"/>
      <c r="M1645" s="100"/>
      <c r="N1645" s="100"/>
      <c r="O1645" s="100"/>
      <c r="P1645" s="100"/>
    </row>
    <row r="1646" spans="1:16">
      <c r="A1646" s="101" t="s">
        <v>1178</v>
      </c>
      <c r="B1646" s="96" t="s">
        <v>1158</v>
      </c>
      <c r="C1646" s="98">
        <v>1077.18</v>
      </c>
      <c r="D1646" s="109" t="s">
        <v>1136</v>
      </c>
      <c r="E1646" s="100"/>
      <c r="F1646" s="100"/>
      <c r="G1646" s="100"/>
      <c r="H1646" s="100"/>
      <c r="I1646" s="100"/>
      <c r="J1646" s="100"/>
      <c r="K1646" s="100"/>
      <c r="L1646" s="100"/>
      <c r="M1646" s="100"/>
      <c r="N1646" s="100"/>
      <c r="O1646" s="100"/>
      <c r="P1646" s="100"/>
    </row>
    <row r="1647" spans="1:16">
      <c r="A1647" s="101" t="s">
        <v>1178</v>
      </c>
      <c r="B1647" s="96" t="s">
        <v>1139</v>
      </c>
      <c r="C1647" s="98">
        <v>1566.2</v>
      </c>
      <c r="D1647" s="109" t="s">
        <v>1136</v>
      </c>
      <c r="E1647" s="100"/>
      <c r="F1647" s="100"/>
      <c r="G1647" s="100"/>
      <c r="H1647" s="100"/>
      <c r="I1647" s="100"/>
      <c r="J1647" s="100"/>
      <c r="K1647" s="100"/>
      <c r="L1647" s="100"/>
      <c r="M1647" s="100"/>
      <c r="N1647" s="100"/>
      <c r="O1647" s="100"/>
      <c r="P1647" s="100"/>
    </row>
    <row r="1648" spans="1:16">
      <c r="A1648" s="101" t="s">
        <v>1095</v>
      </c>
      <c r="B1648" s="96" t="s">
        <v>1153</v>
      </c>
      <c r="C1648" s="97">
        <v>196.41</v>
      </c>
      <c r="D1648" s="109" t="s">
        <v>1136</v>
      </c>
      <c r="E1648" s="100"/>
      <c r="F1648" s="100"/>
      <c r="G1648" s="100"/>
      <c r="H1648" s="100"/>
      <c r="I1648" s="100"/>
      <c r="J1648" s="100"/>
      <c r="K1648" s="100"/>
      <c r="L1648" s="100"/>
      <c r="M1648" s="100"/>
      <c r="N1648" s="100"/>
      <c r="O1648" s="100"/>
      <c r="P1648" s="100"/>
    </row>
    <row r="1649" spans="1:16">
      <c r="A1649" s="101" t="s">
        <v>1134</v>
      </c>
      <c r="B1649" s="96" t="s">
        <v>1196</v>
      </c>
      <c r="C1649" s="98">
        <v>1234.2</v>
      </c>
      <c r="D1649" s="109" t="s">
        <v>1136</v>
      </c>
      <c r="E1649" s="100"/>
      <c r="F1649" s="100"/>
      <c r="G1649" s="100"/>
      <c r="H1649" s="100"/>
      <c r="I1649" s="100"/>
      <c r="J1649" s="100"/>
      <c r="K1649" s="100"/>
      <c r="L1649" s="100"/>
      <c r="M1649" s="100"/>
      <c r="N1649" s="100"/>
      <c r="O1649" s="100"/>
      <c r="P1649" s="100"/>
    </row>
    <row r="1650" spans="1:16">
      <c r="A1650" s="101" t="s">
        <v>1116</v>
      </c>
      <c r="B1650" s="96" t="s">
        <v>1197</v>
      </c>
      <c r="C1650" s="97">
        <v>71.27</v>
      </c>
      <c r="D1650" s="109" t="s">
        <v>1136</v>
      </c>
      <c r="E1650" s="100"/>
      <c r="F1650" s="100"/>
      <c r="G1650" s="100"/>
      <c r="H1650" s="100"/>
      <c r="I1650" s="100"/>
      <c r="J1650" s="100"/>
      <c r="K1650" s="100"/>
      <c r="L1650" s="100"/>
      <c r="M1650" s="100"/>
      <c r="N1650" s="100"/>
      <c r="O1650" s="100"/>
      <c r="P1650" s="100"/>
    </row>
    <row r="1651" spans="1:16">
      <c r="A1651" s="101" t="s">
        <v>1144</v>
      </c>
      <c r="B1651" s="96" t="s">
        <v>1198</v>
      </c>
      <c r="C1651" s="97">
        <v>328</v>
      </c>
      <c r="D1651" s="109" t="s">
        <v>1136</v>
      </c>
      <c r="E1651" s="100"/>
      <c r="F1651" s="100"/>
      <c r="G1651" s="100"/>
      <c r="H1651" s="100"/>
      <c r="I1651" s="100"/>
      <c r="J1651" s="100"/>
      <c r="K1651" s="100"/>
      <c r="L1651" s="100"/>
      <c r="M1651" s="100"/>
      <c r="N1651" s="100"/>
      <c r="O1651" s="100"/>
      <c r="P1651" s="100"/>
    </row>
    <row r="1652" spans="1:16">
      <c r="A1652" s="101" t="s">
        <v>1191</v>
      </c>
      <c r="B1652" s="96" t="s">
        <v>1192</v>
      </c>
      <c r="C1652" s="97">
        <v>599.42999999999995</v>
      </c>
      <c r="D1652" s="109" t="s">
        <v>1136</v>
      </c>
      <c r="E1652" s="100"/>
      <c r="F1652" s="100"/>
      <c r="G1652" s="100"/>
      <c r="H1652" s="100"/>
      <c r="I1652" s="100"/>
      <c r="J1652" s="100"/>
      <c r="K1652" s="100"/>
      <c r="L1652" s="100"/>
      <c r="M1652" s="100"/>
      <c r="N1652" s="100"/>
      <c r="O1652" s="100"/>
      <c r="P1652" s="100"/>
    </row>
    <row r="1653" spans="1:16">
      <c r="A1653" s="101" t="s">
        <v>1093</v>
      </c>
      <c r="B1653" s="96" t="s">
        <v>1199</v>
      </c>
      <c r="C1653" s="97">
        <v>530</v>
      </c>
      <c r="D1653" s="109" t="s">
        <v>1136</v>
      </c>
      <c r="E1653" s="100"/>
      <c r="F1653" s="100"/>
      <c r="G1653" s="100"/>
      <c r="H1653" s="100"/>
      <c r="I1653" s="100"/>
      <c r="J1653" s="100"/>
      <c r="K1653" s="100"/>
      <c r="L1653" s="100"/>
      <c r="M1653" s="100"/>
      <c r="N1653" s="100"/>
      <c r="O1653" s="100"/>
      <c r="P1653" s="100"/>
    </row>
    <row r="1654" spans="1:16">
      <c r="A1654" s="101" t="s">
        <v>1191</v>
      </c>
      <c r="B1654" s="96" t="s">
        <v>1192</v>
      </c>
      <c r="C1654" s="97">
        <v>310.26</v>
      </c>
      <c r="D1654" s="109" t="s">
        <v>1136</v>
      </c>
      <c r="E1654" s="100"/>
      <c r="F1654" s="100"/>
      <c r="G1654" s="100"/>
      <c r="H1654" s="100"/>
      <c r="I1654" s="100"/>
      <c r="J1654" s="100"/>
      <c r="K1654" s="100"/>
      <c r="L1654" s="100"/>
      <c r="M1654" s="100"/>
      <c r="N1654" s="100"/>
      <c r="O1654" s="100"/>
      <c r="P1654" s="100"/>
    </row>
    <row r="1655" spans="1:16">
      <c r="A1655" s="101" t="s">
        <v>1191</v>
      </c>
      <c r="B1655" s="96" t="s">
        <v>1192</v>
      </c>
      <c r="C1655" s="97">
        <v>403.26</v>
      </c>
      <c r="D1655" s="109" t="s">
        <v>1136</v>
      </c>
      <c r="E1655" s="100"/>
      <c r="F1655" s="100"/>
      <c r="G1655" s="100"/>
      <c r="H1655" s="100"/>
      <c r="I1655" s="100"/>
      <c r="J1655" s="100"/>
      <c r="K1655" s="100"/>
      <c r="L1655" s="100"/>
      <c r="M1655" s="100"/>
      <c r="N1655" s="100"/>
      <c r="O1655" s="100"/>
      <c r="P1655" s="100"/>
    </row>
    <row r="1656" spans="1:16">
      <c r="A1656" s="101" t="s">
        <v>1095</v>
      </c>
      <c r="B1656" s="96" t="s">
        <v>1153</v>
      </c>
      <c r="C1656" s="97">
        <v>729.57</v>
      </c>
      <c r="D1656" s="109" t="s">
        <v>1136</v>
      </c>
      <c r="E1656" s="100"/>
      <c r="F1656" s="100"/>
      <c r="G1656" s="100"/>
      <c r="H1656" s="100"/>
      <c r="I1656" s="100"/>
      <c r="J1656" s="100"/>
      <c r="K1656" s="100"/>
      <c r="L1656" s="100"/>
      <c r="M1656" s="100"/>
      <c r="N1656" s="100"/>
      <c r="O1656" s="100"/>
      <c r="P1656" s="100"/>
    </row>
    <row r="1657" spans="1:16">
      <c r="A1657" s="101" t="s">
        <v>1093</v>
      </c>
      <c r="B1657" s="96" t="s">
        <v>1200</v>
      </c>
      <c r="C1657" s="97">
        <v>174.75</v>
      </c>
      <c r="D1657" s="109" t="s">
        <v>1136</v>
      </c>
      <c r="E1657" s="100"/>
      <c r="F1657" s="100"/>
      <c r="G1657" s="100"/>
      <c r="H1657" s="100"/>
      <c r="I1657" s="100"/>
      <c r="J1657" s="100"/>
      <c r="K1657" s="100"/>
      <c r="L1657" s="100"/>
      <c r="M1657" s="100"/>
      <c r="N1657" s="100"/>
      <c r="O1657" s="100"/>
      <c r="P1657" s="100"/>
    </row>
    <row r="1658" spans="1:16">
      <c r="A1658" s="101" t="s">
        <v>1154</v>
      </c>
      <c r="B1658" s="96" t="s">
        <v>1137</v>
      </c>
      <c r="C1658" s="98">
        <v>3306.14</v>
      </c>
      <c r="D1658" s="109" t="s">
        <v>1136</v>
      </c>
      <c r="E1658" s="100"/>
      <c r="F1658" s="100"/>
      <c r="G1658" s="100"/>
      <c r="H1658" s="100"/>
      <c r="I1658" s="100"/>
      <c r="J1658" s="100"/>
      <c r="K1658" s="100"/>
      <c r="L1658" s="100"/>
      <c r="M1658" s="100"/>
      <c r="N1658" s="100"/>
      <c r="O1658" s="100"/>
      <c r="P1658" s="100"/>
    </row>
    <row r="1659" spans="1:16">
      <c r="A1659" s="101" t="s">
        <v>1169</v>
      </c>
      <c r="B1659" s="96" t="s">
        <v>994</v>
      </c>
      <c r="C1659" s="97">
        <v>186.53</v>
      </c>
      <c r="D1659" s="109" t="s">
        <v>1136</v>
      </c>
      <c r="E1659" s="100"/>
      <c r="F1659" s="100"/>
      <c r="G1659" s="100"/>
      <c r="H1659" s="100"/>
      <c r="I1659" s="100"/>
      <c r="J1659" s="100"/>
      <c r="K1659" s="100"/>
      <c r="L1659" s="100"/>
      <c r="M1659" s="100"/>
      <c r="N1659" s="100"/>
      <c r="O1659" s="100"/>
      <c r="P1659" s="100"/>
    </row>
    <row r="1660" spans="1:16">
      <c r="A1660" s="101" t="s">
        <v>1154</v>
      </c>
      <c r="B1660" s="105" t="s">
        <v>1137</v>
      </c>
      <c r="C1660" s="98">
        <v>2824.69</v>
      </c>
      <c r="D1660" s="109" t="s">
        <v>1136</v>
      </c>
      <c r="E1660" s="100"/>
      <c r="F1660" s="100"/>
      <c r="G1660" s="100"/>
      <c r="H1660" s="100"/>
      <c r="I1660" s="100"/>
      <c r="J1660" s="100"/>
      <c r="K1660" s="100"/>
      <c r="L1660" s="100"/>
      <c r="M1660" s="100"/>
      <c r="N1660" s="100"/>
      <c r="O1660" s="100"/>
      <c r="P1660" s="100"/>
    </row>
    <row r="1661" spans="1:16">
      <c r="A1661" s="101" t="s">
        <v>1141</v>
      </c>
      <c r="B1661" s="96" t="s">
        <v>1068</v>
      </c>
      <c r="C1661" s="97">
        <v>190.55</v>
      </c>
      <c r="D1661" s="109" t="s">
        <v>1136</v>
      </c>
      <c r="E1661" s="100"/>
      <c r="F1661" s="100"/>
      <c r="G1661" s="100"/>
      <c r="H1661" s="100"/>
      <c r="I1661" s="100"/>
      <c r="J1661" s="100"/>
      <c r="K1661" s="100"/>
      <c r="L1661" s="100"/>
      <c r="M1661" s="100"/>
      <c r="N1661" s="100"/>
      <c r="O1661" s="100"/>
      <c r="P1661" s="100"/>
    </row>
    <row r="1662" spans="1:16">
      <c r="A1662" s="101" t="s">
        <v>1201</v>
      </c>
      <c r="B1662" s="96" t="s">
        <v>1202</v>
      </c>
      <c r="C1662" s="97">
        <v>609.5</v>
      </c>
      <c r="D1662" s="109" t="s">
        <v>1136</v>
      </c>
      <c r="E1662" s="100"/>
      <c r="F1662" s="100"/>
      <c r="G1662" s="100"/>
      <c r="H1662" s="100"/>
      <c r="I1662" s="100"/>
      <c r="J1662" s="100"/>
      <c r="K1662" s="100"/>
      <c r="L1662" s="100"/>
      <c r="M1662" s="100"/>
      <c r="N1662" s="100"/>
      <c r="O1662" s="100"/>
      <c r="P1662" s="100"/>
    </row>
    <row r="1663" spans="1:16">
      <c r="A1663" s="101" t="s">
        <v>1203</v>
      </c>
      <c r="B1663" s="96" t="s">
        <v>1204</v>
      </c>
      <c r="C1663" s="97">
        <v>673.7</v>
      </c>
      <c r="D1663" s="109" t="s">
        <v>1136</v>
      </c>
      <c r="E1663" s="100"/>
      <c r="F1663" s="100"/>
      <c r="G1663" s="100"/>
      <c r="H1663" s="100"/>
      <c r="I1663" s="100"/>
      <c r="J1663" s="100"/>
      <c r="K1663" s="100"/>
      <c r="L1663" s="100"/>
      <c r="M1663" s="100"/>
      <c r="N1663" s="100"/>
      <c r="O1663" s="100"/>
      <c r="P1663" s="100"/>
    </row>
    <row r="1664" spans="1:16">
      <c r="A1664" s="101" t="s">
        <v>1154</v>
      </c>
      <c r="B1664" s="96" t="s">
        <v>1137</v>
      </c>
      <c r="C1664" s="98">
        <v>4449.3599999999997</v>
      </c>
      <c r="D1664" s="109" t="s">
        <v>1136</v>
      </c>
      <c r="E1664" s="100"/>
      <c r="F1664" s="100"/>
      <c r="G1664" s="100"/>
      <c r="H1664" s="100"/>
      <c r="I1664" s="100"/>
      <c r="J1664" s="100"/>
      <c r="K1664" s="100"/>
      <c r="L1664" s="100"/>
      <c r="M1664" s="100"/>
      <c r="N1664" s="100"/>
      <c r="O1664" s="100"/>
      <c r="P1664" s="100"/>
    </row>
    <row r="1665" spans="1:16">
      <c r="A1665" s="101" t="s">
        <v>1191</v>
      </c>
      <c r="B1665" s="96" t="s">
        <v>1192</v>
      </c>
      <c r="C1665" s="97">
        <v>277.52999999999997</v>
      </c>
      <c r="D1665" s="109" t="s">
        <v>1136</v>
      </c>
      <c r="E1665" s="100"/>
      <c r="F1665" s="100"/>
      <c r="G1665" s="100"/>
      <c r="H1665" s="100"/>
      <c r="I1665" s="100"/>
      <c r="J1665" s="100"/>
      <c r="K1665" s="100"/>
      <c r="L1665" s="100"/>
      <c r="M1665" s="100"/>
      <c r="N1665" s="100"/>
      <c r="O1665" s="100"/>
      <c r="P1665" s="100"/>
    </row>
    <row r="1666" spans="1:16">
      <c r="A1666" s="101" t="s">
        <v>1095</v>
      </c>
      <c r="B1666" s="96" t="s">
        <v>1153</v>
      </c>
      <c r="C1666" s="97">
        <v>827.98</v>
      </c>
      <c r="D1666" s="109" t="s">
        <v>1136</v>
      </c>
      <c r="E1666" s="100"/>
      <c r="F1666" s="100"/>
      <c r="G1666" s="100"/>
      <c r="H1666" s="100"/>
      <c r="I1666" s="100"/>
      <c r="J1666" s="100"/>
      <c r="K1666" s="100"/>
      <c r="L1666" s="100"/>
      <c r="M1666" s="100"/>
      <c r="N1666" s="100"/>
      <c r="O1666" s="100"/>
      <c r="P1666" s="100"/>
    </row>
    <row r="1667" spans="1:16">
      <c r="A1667" s="101" t="s">
        <v>1205</v>
      </c>
      <c r="B1667" s="96" t="s">
        <v>1206</v>
      </c>
      <c r="C1667" s="97">
        <v>750.2</v>
      </c>
      <c r="D1667" s="109" t="s">
        <v>1136</v>
      </c>
      <c r="E1667" s="100"/>
      <c r="F1667" s="100"/>
      <c r="G1667" s="100"/>
      <c r="H1667" s="100"/>
      <c r="I1667" s="100"/>
      <c r="J1667" s="100"/>
      <c r="K1667" s="100"/>
      <c r="L1667" s="100"/>
      <c r="M1667" s="100"/>
      <c r="N1667" s="100"/>
      <c r="O1667" s="100"/>
      <c r="P1667" s="100"/>
    </row>
    <row r="1668" spans="1:16">
      <c r="A1668" s="101" t="s">
        <v>1144</v>
      </c>
      <c r="B1668" s="96" t="s">
        <v>1145</v>
      </c>
      <c r="C1668" s="97">
        <v>305.10000000000002</v>
      </c>
      <c r="D1668" s="109" t="s">
        <v>1136</v>
      </c>
      <c r="E1668" s="100"/>
      <c r="F1668" s="100"/>
      <c r="G1668" s="100"/>
      <c r="H1668" s="100"/>
      <c r="I1668" s="100"/>
      <c r="J1668" s="100"/>
      <c r="K1668" s="100"/>
      <c r="L1668" s="100"/>
      <c r="M1668" s="100"/>
      <c r="N1668" s="100"/>
      <c r="O1668" s="100"/>
      <c r="P1668" s="100"/>
    </row>
    <row r="1669" spans="1:16">
      <c r="A1669" s="104" t="s">
        <v>1142</v>
      </c>
      <c r="B1669" s="105" t="s">
        <v>1207</v>
      </c>
      <c r="C1669" s="110">
        <v>495.33</v>
      </c>
      <c r="D1669" s="111" t="s">
        <v>1136</v>
      </c>
      <c r="E1669" s="112" t="s">
        <v>243</v>
      </c>
      <c r="F1669" s="112" t="s">
        <v>243</v>
      </c>
      <c r="G1669" s="112" t="s">
        <v>243</v>
      </c>
      <c r="H1669" s="112" t="s">
        <v>243</v>
      </c>
      <c r="I1669" s="112" t="s">
        <v>243</v>
      </c>
      <c r="J1669" s="112" t="s">
        <v>243</v>
      </c>
      <c r="K1669" s="112" t="s">
        <v>243</v>
      </c>
      <c r="L1669" s="112" t="s">
        <v>243</v>
      </c>
      <c r="M1669" s="112" t="s">
        <v>243</v>
      </c>
      <c r="N1669" s="112" t="s">
        <v>243</v>
      </c>
      <c r="O1669" s="112" t="s">
        <v>243</v>
      </c>
      <c r="P1669" s="112" t="s">
        <v>243</v>
      </c>
    </row>
    <row r="1670" spans="1:16">
      <c r="A1670" s="101" t="s">
        <v>1191</v>
      </c>
      <c r="B1670" s="96" t="s">
        <v>1192</v>
      </c>
      <c r="C1670" s="97">
        <v>160.66</v>
      </c>
      <c r="D1670" s="109" t="s">
        <v>1136</v>
      </c>
      <c r="E1670" s="100"/>
      <c r="F1670" s="100"/>
      <c r="G1670" s="100"/>
      <c r="H1670" s="100"/>
      <c r="I1670" s="100"/>
      <c r="J1670" s="100"/>
      <c r="K1670" s="100"/>
      <c r="L1670" s="100"/>
      <c r="M1670" s="100"/>
      <c r="N1670" s="100"/>
      <c r="O1670" s="100"/>
      <c r="P1670" s="100"/>
    </row>
    <row r="1671" spans="1:16">
      <c r="A1671" s="101" t="s">
        <v>1134</v>
      </c>
      <c r="B1671" s="96" t="s">
        <v>1135</v>
      </c>
      <c r="C1671" s="98">
        <v>1028.5</v>
      </c>
      <c r="D1671" s="109" t="s">
        <v>1136</v>
      </c>
      <c r="E1671" s="100"/>
      <c r="F1671" s="100"/>
      <c r="G1671" s="100"/>
      <c r="H1671" s="100"/>
      <c r="I1671" s="100"/>
      <c r="J1671" s="100"/>
      <c r="K1671" s="100"/>
      <c r="L1671" s="100"/>
      <c r="M1671" s="100"/>
      <c r="N1671" s="100"/>
      <c r="O1671" s="100"/>
      <c r="P1671" s="100"/>
    </row>
    <row r="1672" spans="1:16">
      <c r="A1672" s="101" t="s">
        <v>1172</v>
      </c>
      <c r="B1672" s="96" t="s">
        <v>1173</v>
      </c>
      <c r="C1672" s="97">
        <v>511.78</v>
      </c>
      <c r="D1672" s="109" t="s">
        <v>1136</v>
      </c>
      <c r="E1672" s="100"/>
      <c r="F1672" s="100"/>
      <c r="G1672" s="100"/>
      <c r="H1672" s="100"/>
      <c r="I1672" s="100"/>
      <c r="J1672" s="100"/>
      <c r="K1672" s="100"/>
      <c r="L1672" s="100"/>
      <c r="M1672" s="100"/>
      <c r="N1672" s="100"/>
      <c r="O1672" s="100"/>
      <c r="P1672" s="100"/>
    </row>
    <row r="1673" spans="1:16">
      <c r="A1673" s="101" t="s">
        <v>1095</v>
      </c>
      <c r="B1673" s="96" t="s">
        <v>1208</v>
      </c>
      <c r="C1673" s="97">
        <v>304.8</v>
      </c>
      <c r="D1673" s="109" t="s">
        <v>1136</v>
      </c>
      <c r="E1673" s="100"/>
      <c r="F1673" s="100"/>
      <c r="G1673" s="100"/>
      <c r="H1673" s="100"/>
      <c r="I1673" s="100"/>
      <c r="J1673" s="100"/>
      <c r="K1673" s="100"/>
      <c r="L1673" s="100"/>
      <c r="M1673" s="100"/>
      <c r="N1673" s="100"/>
      <c r="O1673" s="100"/>
      <c r="P1673" s="100"/>
    </row>
    <row r="1674" spans="1:16">
      <c r="A1674" s="101" t="s">
        <v>1095</v>
      </c>
      <c r="B1674" s="96" t="s">
        <v>1166</v>
      </c>
      <c r="C1674" s="97">
        <v>81</v>
      </c>
      <c r="D1674" s="109" t="s">
        <v>1136</v>
      </c>
      <c r="E1674" s="100"/>
      <c r="F1674" s="100"/>
      <c r="G1674" s="100"/>
      <c r="H1674" s="100"/>
      <c r="I1674" s="100"/>
      <c r="J1674" s="100"/>
      <c r="K1674" s="100"/>
      <c r="L1674" s="100"/>
      <c r="M1674" s="100"/>
      <c r="N1674" s="100"/>
      <c r="O1674" s="100"/>
      <c r="P1674" s="100"/>
    </row>
    <row r="1675" spans="1:16">
      <c r="A1675" s="101" t="s">
        <v>1141</v>
      </c>
      <c r="B1675" s="96" t="s">
        <v>1068</v>
      </c>
      <c r="C1675" s="97">
        <v>23.41</v>
      </c>
      <c r="D1675" s="109" t="s">
        <v>1136</v>
      </c>
      <c r="E1675" s="100"/>
      <c r="F1675" s="100"/>
      <c r="G1675" s="100"/>
      <c r="H1675" s="100"/>
      <c r="I1675" s="100"/>
      <c r="J1675" s="100"/>
      <c r="K1675" s="100"/>
      <c r="L1675" s="100"/>
      <c r="M1675" s="100"/>
      <c r="N1675" s="100"/>
      <c r="O1675" s="100"/>
      <c r="P1675" s="100"/>
    </row>
    <row r="1676" spans="1:16">
      <c r="A1676" s="104" t="s">
        <v>1209</v>
      </c>
      <c r="B1676" s="105" t="s">
        <v>1210</v>
      </c>
      <c r="C1676" s="113">
        <v>5230.75</v>
      </c>
      <c r="D1676" s="111" t="s">
        <v>1136</v>
      </c>
      <c r="E1676" s="112" t="s">
        <v>243</v>
      </c>
      <c r="F1676" s="112" t="s">
        <v>243</v>
      </c>
      <c r="G1676" s="112" t="s">
        <v>243</v>
      </c>
      <c r="H1676" s="112" t="s">
        <v>243</v>
      </c>
      <c r="I1676" s="112" t="s">
        <v>243</v>
      </c>
      <c r="J1676" s="112" t="s">
        <v>243</v>
      </c>
      <c r="K1676" s="112" t="s">
        <v>243</v>
      </c>
      <c r="L1676" s="112" t="s">
        <v>243</v>
      </c>
      <c r="M1676" s="112" t="s">
        <v>243</v>
      </c>
      <c r="N1676" s="112" t="s">
        <v>243</v>
      </c>
      <c r="O1676" s="112" t="s">
        <v>243</v>
      </c>
      <c r="P1676" s="112" t="s">
        <v>243</v>
      </c>
    </row>
    <row r="1677" spans="1:16">
      <c r="A1677" s="101" t="s">
        <v>1154</v>
      </c>
      <c r="B1677" s="96" t="s">
        <v>1137</v>
      </c>
      <c r="C1677" s="97">
        <v>378.72</v>
      </c>
      <c r="D1677" s="109" t="s">
        <v>1136</v>
      </c>
      <c r="E1677" s="100"/>
      <c r="F1677" s="100"/>
      <c r="G1677" s="100"/>
      <c r="H1677" s="100"/>
      <c r="I1677" s="100"/>
      <c r="J1677" s="100"/>
      <c r="K1677" s="100"/>
      <c r="L1677" s="100"/>
      <c r="M1677" s="100"/>
      <c r="N1677" s="100"/>
      <c r="O1677" s="100"/>
      <c r="P1677" s="100"/>
    </row>
    <row r="1678" spans="1:16">
      <c r="A1678" s="101" t="s">
        <v>1151</v>
      </c>
      <c r="B1678" s="96" t="s">
        <v>1152</v>
      </c>
      <c r="C1678" s="97">
        <v>44.27</v>
      </c>
      <c r="D1678" s="109" t="s">
        <v>1136</v>
      </c>
      <c r="E1678" s="100"/>
      <c r="F1678" s="100"/>
      <c r="G1678" s="100"/>
      <c r="H1678" s="100"/>
      <c r="I1678" s="100"/>
      <c r="J1678" s="100"/>
      <c r="K1678" s="100"/>
      <c r="L1678" s="100"/>
      <c r="M1678" s="100"/>
      <c r="N1678" s="100"/>
      <c r="O1678" s="100"/>
      <c r="P1678" s="100"/>
    </row>
    <row r="1679" spans="1:16">
      <c r="A1679" s="101" t="s">
        <v>1211</v>
      </c>
      <c r="B1679" s="96" t="s">
        <v>1212</v>
      </c>
      <c r="C1679" s="97">
        <v>363</v>
      </c>
      <c r="D1679" s="109" t="s">
        <v>1136</v>
      </c>
      <c r="E1679" s="100"/>
      <c r="F1679" s="100"/>
      <c r="G1679" s="100"/>
      <c r="H1679" s="100"/>
      <c r="I1679" s="100"/>
      <c r="J1679" s="100"/>
      <c r="K1679" s="100"/>
      <c r="L1679" s="100"/>
      <c r="M1679" s="100"/>
      <c r="N1679" s="100"/>
      <c r="O1679" s="100"/>
      <c r="P1679" s="100"/>
    </row>
    <row r="1680" spans="1:16">
      <c r="A1680" s="101" t="s">
        <v>1182</v>
      </c>
      <c r="B1680" s="96" t="s">
        <v>1213</v>
      </c>
      <c r="C1680" s="97">
        <v>80</v>
      </c>
      <c r="D1680" s="109" t="s">
        <v>1136</v>
      </c>
      <c r="E1680" s="100"/>
      <c r="F1680" s="100"/>
      <c r="G1680" s="100"/>
      <c r="H1680" s="100"/>
      <c r="I1680" s="100"/>
      <c r="J1680" s="100"/>
      <c r="K1680" s="100"/>
      <c r="L1680" s="100"/>
      <c r="M1680" s="100"/>
      <c r="N1680" s="100"/>
      <c r="O1680" s="100"/>
      <c r="P1680" s="100"/>
    </row>
    <row r="1681" spans="1:16">
      <c r="A1681" s="101" t="s">
        <v>1141</v>
      </c>
      <c r="B1681" s="96" t="s">
        <v>1068</v>
      </c>
      <c r="C1681" s="97">
        <v>350.66</v>
      </c>
      <c r="D1681" s="109" t="s">
        <v>1136</v>
      </c>
      <c r="E1681" s="100"/>
      <c r="F1681" s="100"/>
      <c r="G1681" s="100"/>
      <c r="H1681" s="100"/>
      <c r="I1681" s="100"/>
      <c r="J1681" s="100"/>
      <c r="K1681" s="100"/>
      <c r="L1681" s="100"/>
      <c r="M1681" s="100"/>
      <c r="N1681" s="100"/>
      <c r="O1681" s="100"/>
      <c r="P1681" s="100"/>
    </row>
    <row r="1682" spans="1:16">
      <c r="A1682" s="101" t="s">
        <v>1095</v>
      </c>
      <c r="B1682" s="96" t="s">
        <v>1153</v>
      </c>
      <c r="C1682" s="98">
        <v>1687.16</v>
      </c>
      <c r="D1682" s="109" t="s">
        <v>1136</v>
      </c>
      <c r="E1682" s="100"/>
      <c r="F1682" s="100"/>
      <c r="G1682" s="100"/>
      <c r="H1682" s="100"/>
      <c r="I1682" s="100"/>
      <c r="J1682" s="100"/>
      <c r="K1682" s="100"/>
      <c r="L1682" s="100"/>
      <c r="M1682" s="100"/>
      <c r="N1682" s="100"/>
      <c r="O1682" s="100"/>
      <c r="P1682" s="100"/>
    </row>
    <row r="1683" spans="1:16">
      <c r="A1683" s="101" t="s">
        <v>1191</v>
      </c>
      <c r="B1683" s="96" t="s">
        <v>1192</v>
      </c>
      <c r="C1683" s="97">
        <v>160.30000000000001</v>
      </c>
      <c r="D1683" s="109" t="s">
        <v>1136</v>
      </c>
      <c r="E1683" s="100"/>
      <c r="F1683" s="100"/>
      <c r="G1683" s="100"/>
      <c r="H1683" s="100"/>
      <c r="I1683" s="100"/>
      <c r="J1683" s="100"/>
      <c r="K1683" s="100"/>
      <c r="L1683" s="100"/>
      <c r="M1683" s="100"/>
      <c r="N1683" s="100"/>
      <c r="O1683" s="100"/>
      <c r="P1683" s="100"/>
    </row>
    <row r="1684" spans="1:16">
      <c r="A1684" s="101" t="s">
        <v>1154</v>
      </c>
      <c r="B1684" s="96" t="s">
        <v>1215</v>
      </c>
      <c r="C1684" s="97">
        <v>81.7</v>
      </c>
      <c r="D1684" s="109" t="s">
        <v>1136</v>
      </c>
      <c r="E1684" s="100"/>
      <c r="F1684" s="100"/>
      <c r="G1684" s="100"/>
      <c r="H1684" s="100"/>
      <c r="I1684" s="100"/>
      <c r="J1684" s="100"/>
      <c r="K1684" s="100"/>
      <c r="L1684" s="100"/>
      <c r="M1684" s="100"/>
      <c r="N1684" s="100"/>
      <c r="O1684" s="100"/>
      <c r="P1684" s="100"/>
    </row>
    <row r="1685" spans="1:16">
      <c r="A1685" s="101" t="s">
        <v>1179</v>
      </c>
      <c r="B1685" s="96" t="s">
        <v>1216</v>
      </c>
      <c r="C1685" s="97">
        <v>459.8</v>
      </c>
      <c r="D1685" s="109" t="s">
        <v>1136</v>
      </c>
      <c r="E1685" s="100"/>
      <c r="F1685" s="100"/>
      <c r="G1685" s="100"/>
      <c r="H1685" s="100"/>
      <c r="I1685" s="100"/>
      <c r="J1685" s="100"/>
      <c r="K1685" s="100"/>
      <c r="L1685" s="100"/>
      <c r="M1685" s="100"/>
      <c r="N1685" s="100"/>
      <c r="O1685" s="100"/>
      <c r="P1685" s="100"/>
    </row>
    <row r="1686" spans="1:16">
      <c r="A1686" s="101" t="s">
        <v>1217</v>
      </c>
      <c r="B1686" s="96" t="s">
        <v>1218</v>
      </c>
      <c r="C1686" s="98">
        <v>1240</v>
      </c>
      <c r="D1686" s="109" t="s">
        <v>1136</v>
      </c>
      <c r="E1686" s="100"/>
      <c r="F1686" s="100"/>
      <c r="G1686" s="100"/>
      <c r="H1686" s="100"/>
      <c r="I1686" s="100"/>
      <c r="J1686" s="100"/>
      <c r="K1686" s="100"/>
      <c r="L1686" s="100"/>
      <c r="M1686" s="100"/>
      <c r="N1686" s="100"/>
      <c r="O1686" s="100"/>
      <c r="P1686" s="100"/>
    </row>
    <row r="1687" spans="1:16">
      <c r="A1687" s="101" t="s">
        <v>1154</v>
      </c>
      <c r="B1687" s="96" t="s">
        <v>1220</v>
      </c>
      <c r="C1687" s="97">
        <v>658.01</v>
      </c>
      <c r="D1687" s="109" t="s">
        <v>1136</v>
      </c>
      <c r="E1687" s="100"/>
      <c r="F1687" s="100"/>
      <c r="G1687" s="100"/>
      <c r="H1687" s="100"/>
      <c r="I1687" s="100"/>
      <c r="J1687" s="100"/>
      <c r="K1687" s="100"/>
      <c r="L1687" s="100"/>
      <c r="M1687" s="100"/>
      <c r="N1687" s="100"/>
      <c r="O1687" s="100"/>
      <c r="P1687" s="100"/>
    </row>
    <row r="1688" spans="1:16">
      <c r="A1688" s="101" t="s">
        <v>1095</v>
      </c>
      <c r="B1688" s="96" t="s">
        <v>1153</v>
      </c>
      <c r="C1688" s="97">
        <v>86.62</v>
      </c>
      <c r="D1688" s="109" t="s">
        <v>1136</v>
      </c>
      <c r="E1688" s="100"/>
      <c r="F1688" s="100"/>
      <c r="G1688" s="100"/>
      <c r="H1688" s="100"/>
      <c r="I1688" s="100"/>
      <c r="J1688" s="100"/>
      <c r="K1688" s="100"/>
      <c r="L1688" s="100"/>
      <c r="M1688" s="100"/>
      <c r="N1688" s="100"/>
      <c r="O1688" s="100"/>
      <c r="P1688" s="100"/>
    </row>
    <row r="1689" spans="1:16">
      <c r="A1689" s="101" t="s">
        <v>1141</v>
      </c>
      <c r="B1689" s="96" t="s">
        <v>1068</v>
      </c>
      <c r="C1689" s="97">
        <v>202.92</v>
      </c>
      <c r="D1689" s="109" t="s">
        <v>1136</v>
      </c>
      <c r="E1689" s="100"/>
      <c r="F1689" s="100"/>
      <c r="G1689" s="100"/>
      <c r="H1689" s="100"/>
      <c r="I1689" s="100"/>
      <c r="J1689" s="100"/>
      <c r="K1689" s="100"/>
      <c r="L1689" s="100"/>
      <c r="M1689" s="100"/>
      <c r="N1689" s="100"/>
      <c r="O1689" s="100"/>
      <c r="P1689" s="100"/>
    </row>
    <row r="1690" spans="1:16">
      <c r="A1690" s="101" t="s">
        <v>1191</v>
      </c>
      <c r="B1690" s="96" t="s">
        <v>1192</v>
      </c>
      <c r="C1690" s="97">
        <v>488.44</v>
      </c>
      <c r="D1690" s="109" t="s">
        <v>1136</v>
      </c>
      <c r="E1690" s="100"/>
      <c r="F1690" s="100"/>
      <c r="G1690" s="100"/>
      <c r="H1690" s="100"/>
      <c r="I1690" s="100"/>
      <c r="J1690" s="100"/>
      <c r="K1690" s="100"/>
      <c r="L1690" s="100"/>
      <c r="M1690" s="100"/>
      <c r="N1690" s="100"/>
      <c r="O1690" s="100"/>
      <c r="P1690" s="100"/>
    </row>
    <row r="1691" spans="1:16">
      <c r="A1691" s="101" t="s">
        <v>1191</v>
      </c>
      <c r="B1691" s="96" t="s">
        <v>1192</v>
      </c>
      <c r="C1691" s="97">
        <v>508.55</v>
      </c>
      <c r="D1691" s="109" t="s">
        <v>1136</v>
      </c>
      <c r="E1691" s="100"/>
      <c r="F1691" s="100"/>
      <c r="G1691" s="100"/>
      <c r="H1691" s="100"/>
      <c r="I1691" s="100"/>
      <c r="J1691" s="100"/>
      <c r="K1691" s="100"/>
      <c r="L1691" s="100"/>
      <c r="M1691" s="100"/>
      <c r="N1691" s="100"/>
      <c r="O1691" s="100"/>
      <c r="P1691" s="100"/>
    </row>
    <row r="1692" spans="1:16">
      <c r="A1692" s="101" t="s">
        <v>1116</v>
      </c>
      <c r="B1692" s="96" t="s">
        <v>1117</v>
      </c>
      <c r="C1692" s="97">
        <v>744.36</v>
      </c>
      <c r="D1692" s="109" t="s">
        <v>1136</v>
      </c>
      <c r="E1692" s="100"/>
      <c r="F1692" s="100"/>
      <c r="G1692" s="100"/>
      <c r="H1692" s="100"/>
      <c r="I1692" s="100"/>
      <c r="J1692" s="100"/>
      <c r="K1692" s="100"/>
      <c r="L1692" s="100"/>
      <c r="M1692" s="100"/>
      <c r="N1692" s="100"/>
      <c r="O1692" s="100"/>
      <c r="P1692" s="100"/>
    </row>
    <row r="1693" spans="1:16">
      <c r="A1693" s="101" t="s">
        <v>1159</v>
      </c>
      <c r="B1693" s="96" t="s">
        <v>1160</v>
      </c>
      <c r="C1693" s="97">
        <v>93</v>
      </c>
      <c r="D1693" s="109" t="s">
        <v>1136</v>
      </c>
      <c r="E1693" s="100"/>
      <c r="F1693" s="100"/>
      <c r="G1693" s="100"/>
      <c r="H1693" s="100"/>
      <c r="I1693" s="100"/>
      <c r="J1693" s="100"/>
      <c r="K1693" s="100"/>
      <c r="L1693" s="100"/>
      <c r="M1693" s="100"/>
      <c r="N1693" s="100"/>
      <c r="O1693" s="100"/>
      <c r="P1693" s="100"/>
    </row>
    <row r="1694" spans="1:16">
      <c r="A1694" s="101" t="s">
        <v>1221</v>
      </c>
      <c r="B1694" s="96" t="s">
        <v>1222</v>
      </c>
      <c r="C1694" s="97">
        <v>517.5</v>
      </c>
      <c r="D1694" s="109" t="s">
        <v>1136</v>
      </c>
      <c r="E1694" s="100"/>
      <c r="F1694" s="100"/>
      <c r="G1694" s="100"/>
      <c r="H1694" s="100"/>
      <c r="I1694" s="100"/>
      <c r="J1694" s="100"/>
      <c r="K1694" s="100"/>
      <c r="L1694" s="100"/>
      <c r="M1694" s="100"/>
      <c r="N1694" s="100"/>
      <c r="O1694" s="100"/>
      <c r="P1694" s="100"/>
    </row>
    <row r="1695" spans="1:16">
      <c r="A1695" s="101" t="s">
        <v>1223</v>
      </c>
      <c r="B1695" s="96" t="s">
        <v>1224</v>
      </c>
      <c r="C1695" s="97">
        <v>79.75</v>
      </c>
      <c r="D1695" s="109" t="s">
        <v>1136</v>
      </c>
      <c r="E1695" s="100"/>
      <c r="F1695" s="100"/>
      <c r="G1695" s="100"/>
      <c r="H1695" s="100"/>
      <c r="I1695" s="100"/>
      <c r="J1695" s="100"/>
      <c r="K1695" s="100"/>
      <c r="L1695" s="100"/>
      <c r="M1695" s="100"/>
      <c r="N1695" s="100"/>
      <c r="O1695" s="100"/>
      <c r="P1695" s="100"/>
    </row>
    <row r="1696" spans="1:16">
      <c r="A1696" s="101" t="s">
        <v>1169</v>
      </c>
      <c r="B1696" s="96" t="s">
        <v>994</v>
      </c>
      <c r="C1696" s="98">
        <v>1571.81</v>
      </c>
      <c r="D1696" s="109" t="s">
        <v>1136</v>
      </c>
      <c r="E1696" s="100"/>
      <c r="F1696" s="100"/>
      <c r="G1696" s="100"/>
      <c r="H1696" s="100"/>
      <c r="I1696" s="100"/>
      <c r="J1696" s="100"/>
      <c r="K1696" s="100"/>
      <c r="L1696" s="100"/>
      <c r="M1696" s="100"/>
      <c r="N1696" s="100"/>
      <c r="O1696" s="100"/>
      <c r="P1696" s="100"/>
    </row>
    <row r="1697" spans="1:16">
      <c r="A1697" s="101" t="s">
        <v>1154</v>
      </c>
      <c r="B1697" s="96" t="s">
        <v>1137</v>
      </c>
      <c r="C1697" s="98">
        <v>3450.36</v>
      </c>
      <c r="D1697" s="109" t="s">
        <v>1136</v>
      </c>
      <c r="E1697" s="100"/>
      <c r="F1697" s="100"/>
      <c r="G1697" s="100"/>
      <c r="H1697" s="100"/>
      <c r="I1697" s="100"/>
      <c r="J1697" s="100"/>
      <c r="K1697" s="100"/>
      <c r="L1697" s="100"/>
      <c r="M1697" s="100"/>
      <c r="N1697" s="100"/>
      <c r="O1697" s="100"/>
      <c r="P1697" s="100"/>
    </row>
    <row r="1698" spans="1:16">
      <c r="A1698" s="101" t="s">
        <v>1141</v>
      </c>
      <c r="B1698" s="96" t="s">
        <v>1068</v>
      </c>
      <c r="C1698" s="97">
        <v>146.36000000000001</v>
      </c>
      <c r="D1698" s="109" t="s">
        <v>1136</v>
      </c>
      <c r="E1698" s="100"/>
      <c r="F1698" s="100"/>
      <c r="G1698" s="100"/>
      <c r="H1698" s="100"/>
      <c r="I1698" s="100"/>
      <c r="J1698" s="100"/>
      <c r="K1698" s="100"/>
      <c r="L1698" s="100"/>
      <c r="M1698" s="100"/>
      <c r="N1698" s="100"/>
      <c r="O1698" s="100"/>
      <c r="P1698" s="100"/>
    </row>
    <row r="1699" spans="1:16">
      <c r="A1699" s="101" t="s">
        <v>1225</v>
      </c>
      <c r="B1699" s="96" t="s">
        <v>1226</v>
      </c>
      <c r="C1699" s="97">
        <v>240</v>
      </c>
      <c r="D1699" s="109" t="s">
        <v>1136</v>
      </c>
      <c r="E1699" s="100"/>
      <c r="F1699" s="100"/>
      <c r="G1699" s="100"/>
      <c r="H1699" s="100"/>
      <c r="I1699" s="100"/>
      <c r="J1699" s="100"/>
      <c r="K1699" s="100"/>
      <c r="L1699" s="100"/>
      <c r="M1699" s="100"/>
      <c r="N1699" s="100"/>
      <c r="O1699" s="100"/>
      <c r="P1699" s="100"/>
    </row>
    <row r="1700" spans="1:16">
      <c r="A1700" s="101" t="s">
        <v>1227</v>
      </c>
      <c r="B1700" s="96" t="s">
        <v>1228</v>
      </c>
      <c r="C1700" s="97">
        <v>576.04999999999995</v>
      </c>
      <c r="D1700" s="109" t="s">
        <v>1136</v>
      </c>
      <c r="E1700" s="100"/>
      <c r="F1700" s="100"/>
      <c r="G1700" s="100"/>
      <c r="H1700" s="100"/>
      <c r="I1700" s="100"/>
      <c r="J1700" s="100"/>
      <c r="K1700" s="100"/>
      <c r="L1700" s="100"/>
      <c r="M1700" s="100"/>
      <c r="N1700" s="100"/>
      <c r="O1700" s="100"/>
      <c r="P1700" s="100"/>
    </row>
    <row r="1701" spans="1:16">
      <c r="A1701" s="101" t="s">
        <v>1229</v>
      </c>
      <c r="B1701" s="96" t="s">
        <v>1230</v>
      </c>
      <c r="C1701" s="98">
        <v>1000</v>
      </c>
      <c r="D1701" s="109" t="s">
        <v>1136</v>
      </c>
      <c r="E1701" s="100"/>
      <c r="F1701" s="100"/>
      <c r="G1701" s="100"/>
      <c r="H1701" s="100"/>
      <c r="I1701" s="100"/>
      <c r="J1701" s="100"/>
      <c r="K1701" s="100"/>
      <c r="L1701" s="100"/>
      <c r="M1701" s="100"/>
      <c r="N1701" s="100"/>
      <c r="O1701" s="100"/>
      <c r="P1701" s="100"/>
    </row>
    <row r="1702" spans="1:16">
      <c r="A1702" s="101" t="s">
        <v>1178</v>
      </c>
      <c r="B1702" s="96" t="s">
        <v>1158</v>
      </c>
      <c r="C1702" s="97">
        <v>70.97</v>
      </c>
      <c r="D1702" s="109" t="s">
        <v>1136</v>
      </c>
      <c r="E1702" s="100"/>
      <c r="F1702" s="100"/>
      <c r="G1702" s="100"/>
      <c r="H1702" s="100"/>
      <c r="I1702" s="100"/>
      <c r="J1702" s="100"/>
      <c r="K1702" s="100"/>
      <c r="L1702" s="100"/>
      <c r="M1702" s="100"/>
      <c r="N1702" s="100"/>
      <c r="O1702" s="100"/>
      <c r="P1702" s="100"/>
    </row>
    <row r="1703" spans="1:16">
      <c r="A1703" s="101" t="s">
        <v>1095</v>
      </c>
      <c r="B1703" s="96" t="s">
        <v>895</v>
      </c>
      <c r="C1703" s="98">
        <v>4003.87</v>
      </c>
      <c r="D1703" s="109" t="s">
        <v>1136</v>
      </c>
      <c r="E1703" s="100"/>
      <c r="F1703" s="100"/>
      <c r="G1703" s="100"/>
      <c r="H1703" s="100"/>
      <c r="I1703" s="100"/>
      <c r="J1703" s="100"/>
      <c r="K1703" s="100"/>
      <c r="L1703" s="100"/>
      <c r="M1703" s="100"/>
      <c r="N1703" s="100"/>
      <c r="O1703" s="100"/>
      <c r="P1703" s="100"/>
    </row>
    <row r="1704" spans="1:16">
      <c r="A1704" s="101" t="s">
        <v>1231</v>
      </c>
      <c r="B1704" s="96" t="s">
        <v>936</v>
      </c>
      <c r="C1704" s="97">
        <v>319.27</v>
      </c>
      <c r="D1704" s="114" t="s">
        <v>1232</v>
      </c>
      <c r="E1704" s="100"/>
      <c r="F1704" s="100"/>
      <c r="G1704" s="100"/>
      <c r="H1704" s="100"/>
      <c r="I1704" s="100"/>
      <c r="J1704" s="100"/>
      <c r="K1704" s="100"/>
      <c r="L1704" s="100"/>
      <c r="M1704" s="100"/>
      <c r="N1704" s="100"/>
      <c r="O1704" s="100"/>
      <c r="P1704" s="100"/>
    </row>
    <row r="1705" spans="1:16">
      <c r="A1705" s="101" t="s">
        <v>1095</v>
      </c>
      <c r="B1705" s="96" t="s">
        <v>895</v>
      </c>
      <c r="C1705" s="97">
        <v>866.79</v>
      </c>
      <c r="D1705" s="114" t="s">
        <v>1232</v>
      </c>
      <c r="E1705" s="100"/>
      <c r="F1705" s="100"/>
      <c r="G1705" s="100"/>
      <c r="H1705" s="100"/>
      <c r="I1705" s="100"/>
      <c r="J1705" s="100"/>
      <c r="K1705" s="100"/>
      <c r="L1705" s="100"/>
      <c r="M1705" s="100"/>
      <c r="N1705" s="100"/>
      <c r="O1705" s="100"/>
      <c r="P1705" s="100"/>
    </row>
    <row r="1706" spans="1:16">
      <c r="A1706" s="101" t="s">
        <v>1247</v>
      </c>
      <c r="B1706" s="96" t="s">
        <v>513</v>
      </c>
      <c r="C1706" s="97">
        <v>134.91</v>
      </c>
      <c r="D1706" s="114" t="s">
        <v>1232</v>
      </c>
      <c r="E1706" s="100"/>
      <c r="F1706" s="100"/>
      <c r="G1706" s="100"/>
      <c r="H1706" s="100"/>
      <c r="I1706" s="100"/>
      <c r="J1706" s="100"/>
      <c r="K1706" s="100"/>
      <c r="L1706" s="100"/>
      <c r="M1706" s="100"/>
      <c r="N1706" s="100"/>
      <c r="O1706" s="100"/>
      <c r="P1706" s="100"/>
    </row>
    <row r="1707" spans="1:16">
      <c r="A1707" s="101" t="s">
        <v>1233</v>
      </c>
      <c r="B1707" s="96" t="s">
        <v>1100</v>
      </c>
      <c r="C1707" s="98">
        <v>1115</v>
      </c>
      <c r="D1707" s="114" t="s">
        <v>1232</v>
      </c>
      <c r="E1707" s="100"/>
      <c r="F1707" s="100"/>
      <c r="G1707" s="100"/>
      <c r="H1707" s="100"/>
      <c r="I1707" s="100"/>
      <c r="J1707" s="100"/>
      <c r="K1707" s="100"/>
      <c r="L1707" s="100"/>
      <c r="M1707" s="100"/>
      <c r="N1707" s="100"/>
      <c r="O1707" s="100"/>
      <c r="P1707" s="100"/>
    </row>
    <row r="1708" spans="1:16">
      <c r="A1708" s="101" t="s">
        <v>1231</v>
      </c>
      <c r="B1708" s="96" t="s">
        <v>513</v>
      </c>
      <c r="C1708" s="97">
        <v>71.900000000000006</v>
      </c>
      <c r="D1708" s="114" t="s">
        <v>1232</v>
      </c>
      <c r="E1708" s="100"/>
      <c r="F1708" s="100"/>
      <c r="G1708" s="100"/>
      <c r="H1708" s="100"/>
      <c r="I1708" s="100"/>
      <c r="J1708" s="100"/>
      <c r="K1708" s="100"/>
      <c r="L1708" s="100"/>
      <c r="M1708" s="100"/>
      <c r="N1708" s="100"/>
      <c r="O1708" s="100"/>
      <c r="P1708" s="100"/>
    </row>
    <row r="1709" spans="1:16">
      <c r="A1709" s="101" t="s">
        <v>1234</v>
      </c>
      <c r="B1709" s="96" t="s">
        <v>1192</v>
      </c>
      <c r="C1709" s="97">
        <v>500</v>
      </c>
      <c r="D1709" s="114" t="s">
        <v>1232</v>
      </c>
      <c r="E1709" s="100"/>
      <c r="F1709" s="100"/>
      <c r="G1709" s="100"/>
      <c r="H1709" s="100"/>
      <c r="I1709" s="100"/>
      <c r="J1709" s="100"/>
      <c r="K1709" s="100"/>
      <c r="L1709" s="100"/>
      <c r="M1709" s="100"/>
      <c r="N1709" s="100"/>
      <c r="O1709" s="100"/>
      <c r="P1709" s="100"/>
    </row>
    <row r="1710" spans="1:16">
      <c r="A1710" s="101" t="s">
        <v>1231</v>
      </c>
      <c r="B1710" s="96" t="s">
        <v>1235</v>
      </c>
      <c r="C1710" s="97">
        <v>485.03</v>
      </c>
      <c r="D1710" s="114" t="s">
        <v>1232</v>
      </c>
      <c r="E1710" s="100"/>
      <c r="F1710" s="100"/>
      <c r="G1710" s="100"/>
      <c r="H1710" s="100"/>
      <c r="I1710" s="100"/>
      <c r="J1710" s="100"/>
      <c r="K1710" s="100"/>
      <c r="L1710" s="100"/>
      <c r="M1710" s="100"/>
      <c r="N1710" s="100"/>
      <c r="O1710" s="100"/>
      <c r="P1710" s="100"/>
    </row>
    <row r="1711" spans="1:16">
      <c r="A1711" s="101" t="s">
        <v>1234</v>
      </c>
      <c r="B1711" s="96" t="s">
        <v>1236</v>
      </c>
      <c r="C1711" s="97">
        <v>226.12</v>
      </c>
      <c r="D1711" s="114" t="s">
        <v>1232</v>
      </c>
      <c r="E1711" s="100"/>
      <c r="F1711" s="100"/>
      <c r="G1711" s="100"/>
      <c r="H1711" s="100"/>
      <c r="I1711" s="100"/>
      <c r="J1711" s="100"/>
      <c r="K1711" s="100"/>
      <c r="L1711" s="100"/>
      <c r="M1711" s="100"/>
      <c r="N1711" s="100"/>
      <c r="O1711" s="100"/>
      <c r="P1711" s="100"/>
    </row>
    <row r="1712" spans="1:16">
      <c r="A1712" s="101" t="s">
        <v>1237</v>
      </c>
      <c r="B1712" s="96" t="s">
        <v>1238</v>
      </c>
      <c r="C1712" s="98">
        <v>1284</v>
      </c>
      <c r="D1712" s="114" t="s">
        <v>1232</v>
      </c>
      <c r="E1712" s="100"/>
      <c r="F1712" s="100"/>
      <c r="G1712" s="100"/>
      <c r="H1712" s="100"/>
      <c r="I1712" s="100"/>
      <c r="J1712" s="100"/>
      <c r="K1712" s="100"/>
      <c r="L1712" s="100"/>
      <c r="M1712" s="100"/>
      <c r="N1712" s="100"/>
      <c r="O1712" s="100"/>
      <c r="P1712" s="100"/>
    </row>
    <row r="1713" spans="1:16">
      <c r="A1713" s="101" t="s">
        <v>1239</v>
      </c>
      <c r="B1713" s="96" t="s">
        <v>1065</v>
      </c>
      <c r="C1713" s="97">
        <v>826.45</v>
      </c>
      <c r="D1713" s="114" t="s">
        <v>1232</v>
      </c>
      <c r="E1713" s="100"/>
      <c r="F1713" s="100"/>
      <c r="G1713" s="100"/>
      <c r="H1713" s="100"/>
      <c r="I1713" s="100"/>
      <c r="J1713" s="100"/>
      <c r="K1713" s="100"/>
      <c r="L1713" s="100"/>
      <c r="M1713" s="100"/>
      <c r="N1713" s="100"/>
      <c r="O1713" s="100"/>
      <c r="P1713" s="100"/>
    </row>
    <row r="1714" spans="1:16">
      <c r="A1714" s="101" t="s">
        <v>1240</v>
      </c>
      <c r="B1714" s="96" t="s">
        <v>1241</v>
      </c>
      <c r="C1714" s="97">
        <v>100</v>
      </c>
      <c r="D1714" s="114" t="s">
        <v>1232</v>
      </c>
      <c r="E1714" s="100"/>
      <c r="F1714" s="100"/>
      <c r="G1714" s="100"/>
      <c r="H1714" s="100"/>
      <c r="I1714" s="100"/>
      <c r="J1714" s="100"/>
      <c r="K1714" s="100"/>
      <c r="L1714" s="100"/>
      <c r="M1714" s="100"/>
      <c r="N1714" s="100"/>
      <c r="O1714" s="100"/>
      <c r="P1714" s="100"/>
    </row>
    <row r="1715" spans="1:16">
      <c r="A1715" s="101" t="s">
        <v>1242</v>
      </c>
      <c r="B1715" s="96" t="s">
        <v>1243</v>
      </c>
      <c r="C1715" s="97">
        <v>300</v>
      </c>
      <c r="D1715" s="114" t="s">
        <v>1232</v>
      </c>
      <c r="E1715" s="100"/>
      <c r="F1715" s="100"/>
      <c r="G1715" s="100"/>
      <c r="H1715" s="100"/>
      <c r="I1715" s="100"/>
      <c r="J1715" s="100"/>
      <c r="K1715" s="100"/>
      <c r="L1715" s="100"/>
      <c r="M1715" s="100"/>
      <c r="N1715" s="100"/>
      <c r="O1715" s="100"/>
      <c r="P1715" s="100"/>
    </row>
    <row r="1716" spans="1:16">
      <c r="A1716" s="101" t="s">
        <v>1240</v>
      </c>
      <c r="B1716" s="96" t="s">
        <v>896</v>
      </c>
      <c r="C1716" s="97">
        <v>796.6</v>
      </c>
      <c r="D1716" s="114" t="s">
        <v>1232</v>
      </c>
      <c r="E1716" s="100"/>
      <c r="F1716" s="100"/>
      <c r="G1716" s="100"/>
      <c r="H1716" s="100"/>
      <c r="I1716" s="100"/>
      <c r="J1716" s="100"/>
      <c r="K1716" s="100"/>
      <c r="L1716" s="100"/>
      <c r="M1716" s="100"/>
      <c r="N1716" s="100"/>
      <c r="O1716" s="100"/>
      <c r="P1716" s="100"/>
    </row>
    <row r="1717" spans="1:16">
      <c r="A1717" s="101" t="s">
        <v>1244</v>
      </c>
      <c r="B1717" s="96" t="s">
        <v>1245</v>
      </c>
      <c r="C1717" s="97">
        <v>500</v>
      </c>
      <c r="D1717" s="114" t="s">
        <v>1232</v>
      </c>
      <c r="E1717" s="100"/>
      <c r="F1717" s="100"/>
      <c r="G1717" s="100"/>
      <c r="H1717" s="100"/>
      <c r="I1717" s="100"/>
      <c r="J1717" s="100"/>
      <c r="K1717" s="100"/>
      <c r="L1717" s="100"/>
      <c r="M1717" s="100"/>
      <c r="N1717" s="100"/>
      <c r="O1717" s="100"/>
      <c r="P1717" s="100"/>
    </row>
    <row r="1718" spans="1:16">
      <c r="A1718" s="101" t="s">
        <v>1242</v>
      </c>
      <c r="B1718" s="96" t="s">
        <v>1214</v>
      </c>
      <c r="C1718" s="97">
        <v>128</v>
      </c>
      <c r="D1718" s="114" t="s">
        <v>1232</v>
      </c>
      <c r="E1718" s="100"/>
      <c r="F1718" s="100"/>
      <c r="G1718" s="100"/>
      <c r="H1718" s="100"/>
      <c r="I1718" s="100"/>
      <c r="J1718" s="100"/>
      <c r="K1718" s="100"/>
      <c r="L1718" s="100"/>
      <c r="M1718" s="100"/>
      <c r="N1718" s="100"/>
      <c r="O1718" s="100"/>
      <c r="P1718" s="100"/>
    </row>
    <row r="1719" spans="1:16">
      <c r="A1719" s="101" t="s">
        <v>1239</v>
      </c>
      <c r="B1719" s="96" t="s">
        <v>1065</v>
      </c>
      <c r="C1719" s="97">
        <v>200</v>
      </c>
      <c r="D1719" s="114" t="s">
        <v>1232</v>
      </c>
      <c r="E1719" s="100"/>
      <c r="F1719" s="100"/>
      <c r="G1719" s="100"/>
      <c r="H1719" s="100"/>
      <c r="I1719" s="100"/>
      <c r="J1719" s="100"/>
      <c r="K1719" s="100"/>
      <c r="L1719" s="100"/>
      <c r="M1719" s="100"/>
      <c r="N1719" s="100"/>
      <c r="O1719" s="100"/>
      <c r="P1719" s="100"/>
    </row>
    <row r="1720" spans="1:16">
      <c r="A1720" s="101" t="s">
        <v>1231</v>
      </c>
      <c r="B1720" s="96" t="s">
        <v>895</v>
      </c>
      <c r="C1720" s="97">
        <v>693.24</v>
      </c>
      <c r="D1720" s="114" t="s">
        <v>1232</v>
      </c>
      <c r="E1720" s="100"/>
      <c r="F1720" s="100"/>
      <c r="G1720" s="100"/>
      <c r="H1720" s="100"/>
      <c r="I1720" s="100"/>
      <c r="J1720" s="100"/>
      <c r="K1720" s="100"/>
      <c r="L1720" s="100"/>
      <c r="M1720" s="100"/>
      <c r="N1720" s="100"/>
      <c r="O1720" s="100"/>
      <c r="P1720" s="100"/>
    </row>
    <row r="1721" spans="1:16">
      <c r="A1721" s="101" t="s">
        <v>1231</v>
      </c>
      <c r="B1721" s="96" t="s">
        <v>1114</v>
      </c>
      <c r="C1721" s="97">
        <v>333.04</v>
      </c>
      <c r="D1721" s="114" t="s">
        <v>1232</v>
      </c>
      <c r="E1721" s="100"/>
      <c r="F1721" s="100"/>
      <c r="G1721" s="100"/>
      <c r="H1721" s="100"/>
      <c r="I1721" s="100"/>
      <c r="J1721" s="100"/>
      <c r="K1721" s="100"/>
      <c r="L1721" s="100"/>
      <c r="M1721" s="100"/>
      <c r="N1721" s="100"/>
      <c r="O1721" s="100"/>
      <c r="P1721" s="100"/>
    </row>
    <row r="1722" spans="1:16">
      <c r="A1722" s="101" t="s">
        <v>1231</v>
      </c>
      <c r="B1722" s="96" t="s">
        <v>895</v>
      </c>
      <c r="C1722" s="98">
        <v>1326.07</v>
      </c>
      <c r="D1722" s="114" t="s">
        <v>1232</v>
      </c>
      <c r="E1722" s="100"/>
      <c r="F1722" s="100"/>
      <c r="G1722" s="100"/>
      <c r="H1722" s="100"/>
      <c r="I1722" s="100"/>
      <c r="J1722" s="100"/>
      <c r="K1722" s="100"/>
      <c r="L1722" s="100"/>
      <c r="M1722" s="100"/>
      <c r="N1722" s="100"/>
      <c r="O1722" s="100"/>
      <c r="P1722" s="100"/>
    </row>
    <row r="1723" spans="1:16">
      <c r="A1723" s="101" t="s">
        <v>1246</v>
      </c>
      <c r="B1723" s="96" t="s">
        <v>1087</v>
      </c>
      <c r="C1723" s="97">
        <v>609</v>
      </c>
      <c r="D1723" s="114" t="s">
        <v>1232</v>
      </c>
      <c r="E1723" s="100"/>
      <c r="F1723" s="100"/>
      <c r="G1723" s="100"/>
      <c r="H1723" s="100"/>
      <c r="I1723" s="100"/>
      <c r="J1723" s="100"/>
      <c r="K1723" s="100"/>
      <c r="L1723" s="100"/>
      <c r="M1723" s="100"/>
      <c r="N1723" s="100"/>
      <c r="O1723" s="100"/>
      <c r="P1723" s="100"/>
    </row>
    <row r="1724" spans="1:16">
      <c r="A1724" s="101" t="s">
        <v>1248</v>
      </c>
      <c r="B1724" s="96" t="s">
        <v>1249</v>
      </c>
      <c r="C1724" s="98">
        <v>2492.6999999999998</v>
      </c>
      <c r="D1724" s="108" t="s">
        <v>1250</v>
      </c>
      <c r="E1724" s="100"/>
      <c r="F1724" s="100"/>
      <c r="G1724" s="100"/>
      <c r="H1724" s="100"/>
      <c r="I1724" s="100"/>
      <c r="J1724" s="100"/>
      <c r="K1724" s="100"/>
      <c r="L1724" s="100"/>
      <c r="M1724" s="100"/>
      <c r="N1724" s="100"/>
      <c r="O1724" s="100"/>
      <c r="P1724" s="100"/>
    </row>
    <row r="1725" spans="1:16">
      <c r="A1725" s="101" t="s">
        <v>1251</v>
      </c>
      <c r="B1725" s="96" t="s">
        <v>975</v>
      </c>
      <c r="C1725" s="98">
        <v>2423.66</v>
      </c>
      <c r="D1725" s="108" t="s">
        <v>1250</v>
      </c>
      <c r="E1725" s="100"/>
      <c r="F1725" s="100"/>
      <c r="G1725" s="100"/>
      <c r="H1725" s="100"/>
      <c r="I1725" s="100"/>
      <c r="J1725" s="100"/>
      <c r="K1725" s="100"/>
      <c r="L1725" s="100"/>
      <c r="M1725" s="100"/>
      <c r="N1725" s="100"/>
      <c r="O1725" s="100"/>
      <c r="P1725" s="100"/>
    </row>
    <row r="1726" spans="1:16">
      <c r="A1726" s="104" t="s">
        <v>1252</v>
      </c>
      <c r="B1726" s="105" t="s">
        <v>1253</v>
      </c>
      <c r="C1726" s="113">
        <v>2148.7600000000002</v>
      </c>
      <c r="D1726" s="115" t="s">
        <v>1250</v>
      </c>
      <c r="E1726" s="100"/>
      <c r="F1726" s="100"/>
      <c r="G1726" s="112" t="s">
        <v>243</v>
      </c>
      <c r="H1726" s="112" t="s">
        <v>243</v>
      </c>
      <c r="I1726" s="112" t="s">
        <v>243</v>
      </c>
      <c r="J1726" s="112" t="s">
        <v>243</v>
      </c>
      <c r="K1726" s="112" t="s">
        <v>243</v>
      </c>
      <c r="L1726" s="112" t="s">
        <v>243</v>
      </c>
      <c r="M1726" s="112" t="s">
        <v>243</v>
      </c>
      <c r="N1726" s="112" t="s">
        <v>243</v>
      </c>
      <c r="O1726" s="112" t="s">
        <v>243</v>
      </c>
      <c r="P1726" s="112" t="s">
        <v>243</v>
      </c>
    </row>
    <row r="1727" spans="1:16">
      <c r="A1727" s="101" t="s">
        <v>1254</v>
      </c>
      <c r="B1727" s="96" t="s">
        <v>1255</v>
      </c>
      <c r="C1727" s="98">
        <v>2044</v>
      </c>
      <c r="D1727" s="108" t="s">
        <v>1250</v>
      </c>
      <c r="E1727" s="100"/>
      <c r="F1727" s="100"/>
      <c r="G1727" s="100"/>
      <c r="H1727" s="100"/>
      <c r="I1727" s="100"/>
      <c r="J1727" s="100"/>
      <c r="K1727" s="100"/>
      <c r="L1727" s="100"/>
      <c r="M1727" s="100"/>
      <c r="N1727" s="100"/>
      <c r="O1727" s="100"/>
      <c r="P1727" s="100"/>
    </row>
    <row r="1728" spans="1:16">
      <c r="A1728" s="104" t="s">
        <v>1256</v>
      </c>
      <c r="B1728" s="105" t="s">
        <v>1257</v>
      </c>
      <c r="C1728" s="110">
        <v>605.79</v>
      </c>
      <c r="D1728" s="115" t="s">
        <v>1250</v>
      </c>
      <c r="E1728" s="100"/>
      <c r="F1728" s="100"/>
      <c r="G1728" s="112" t="s">
        <v>243</v>
      </c>
      <c r="H1728" s="112" t="s">
        <v>243</v>
      </c>
      <c r="I1728" s="112" t="s">
        <v>243</v>
      </c>
      <c r="J1728" s="112" t="s">
        <v>243</v>
      </c>
      <c r="K1728" s="112" t="s">
        <v>243</v>
      </c>
      <c r="L1728" s="112" t="s">
        <v>243</v>
      </c>
      <c r="M1728" s="112" t="s">
        <v>243</v>
      </c>
      <c r="N1728" s="112" t="s">
        <v>243</v>
      </c>
      <c r="O1728" s="112" t="s">
        <v>243</v>
      </c>
      <c r="P1728" s="112" t="s">
        <v>243</v>
      </c>
    </row>
    <row r="1729" spans="1:16">
      <c r="A1729" s="101" t="s">
        <v>1258</v>
      </c>
      <c r="B1729" s="96" t="s">
        <v>565</v>
      </c>
      <c r="C1729" s="97">
        <v>530.62</v>
      </c>
      <c r="D1729" s="108" t="s">
        <v>1250</v>
      </c>
      <c r="E1729" s="100"/>
      <c r="F1729" s="100"/>
      <c r="G1729" s="100"/>
      <c r="H1729" s="100"/>
      <c r="I1729" s="100"/>
      <c r="J1729" s="100"/>
      <c r="K1729" s="100"/>
      <c r="L1729" s="100"/>
      <c r="M1729" s="100"/>
      <c r="N1729" s="100"/>
      <c r="O1729" s="100"/>
      <c r="P1729" s="100"/>
    </row>
    <row r="1730" spans="1:16">
      <c r="A1730" s="104" t="s">
        <v>1154</v>
      </c>
      <c r="B1730" s="105" t="s">
        <v>1259</v>
      </c>
      <c r="C1730" s="110">
        <v>412.8</v>
      </c>
      <c r="D1730" s="115" t="s">
        <v>1250</v>
      </c>
      <c r="E1730" s="100"/>
      <c r="F1730" s="100"/>
      <c r="G1730" s="112" t="s">
        <v>243</v>
      </c>
      <c r="H1730" s="112" t="s">
        <v>243</v>
      </c>
      <c r="I1730" s="112" t="s">
        <v>243</v>
      </c>
      <c r="J1730" s="112" t="s">
        <v>243</v>
      </c>
      <c r="K1730" s="112" t="s">
        <v>243</v>
      </c>
      <c r="L1730" s="112" t="s">
        <v>243</v>
      </c>
      <c r="M1730" s="112" t="s">
        <v>243</v>
      </c>
      <c r="N1730" s="112" t="s">
        <v>243</v>
      </c>
      <c r="O1730" s="112" t="s">
        <v>243</v>
      </c>
      <c r="P1730" s="112" t="s">
        <v>243</v>
      </c>
    </row>
    <row r="1731" spans="1:16">
      <c r="A1731" s="104" t="s">
        <v>1231</v>
      </c>
      <c r="B1731" s="105" t="s">
        <v>1260</v>
      </c>
      <c r="C1731" s="110">
        <v>350</v>
      </c>
      <c r="D1731" s="115" t="s">
        <v>1250</v>
      </c>
      <c r="E1731" s="100"/>
      <c r="F1731" s="100"/>
      <c r="G1731" s="112" t="s">
        <v>243</v>
      </c>
      <c r="H1731" s="112" t="s">
        <v>243</v>
      </c>
      <c r="I1731" s="112" t="s">
        <v>243</v>
      </c>
      <c r="J1731" s="112" t="s">
        <v>243</v>
      </c>
      <c r="K1731" s="112" t="s">
        <v>243</v>
      </c>
      <c r="L1731" s="112" t="s">
        <v>243</v>
      </c>
      <c r="M1731" s="112" t="s">
        <v>243</v>
      </c>
      <c r="N1731" s="112" t="s">
        <v>243</v>
      </c>
      <c r="O1731" s="112" t="s">
        <v>243</v>
      </c>
      <c r="P1731" s="112" t="s">
        <v>243</v>
      </c>
    </row>
    <row r="1732" spans="1:16">
      <c r="A1732" s="101" t="s">
        <v>1261</v>
      </c>
      <c r="B1732" s="96" t="s">
        <v>1262</v>
      </c>
      <c r="C1732" s="97">
        <v>297.52</v>
      </c>
      <c r="D1732" s="108" t="s">
        <v>1250</v>
      </c>
      <c r="E1732" s="100"/>
      <c r="F1732" s="100"/>
      <c r="G1732" s="100"/>
      <c r="H1732" s="100"/>
      <c r="I1732" s="100"/>
      <c r="J1732" s="100"/>
      <c r="K1732" s="100"/>
      <c r="L1732" s="100"/>
      <c r="M1732" s="100"/>
      <c r="N1732" s="100"/>
      <c r="O1732" s="100"/>
      <c r="P1732" s="100"/>
    </row>
    <row r="1733" spans="1:16">
      <c r="A1733" s="101" t="s">
        <v>1191</v>
      </c>
      <c r="B1733" s="96" t="s">
        <v>1192</v>
      </c>
      <c r="C1733" s="97">
        <v>262.88</v>
      </c>
      <c r="D1733" s="108" t="s">
        <v>1250</v>
      </c>
      <c r="E1733" s="100"/>
      <c r="F1733" s="100"/>
      <c r="G1733" s="100"/>
      <c r="H1733" s="100"/>
      <c r="I1733" s="100"/>
      <c r="J1733" s="100"/>
      <c r="K1733" s="100"/>
      <c r="L1733" s="100"/>
      <c r="M1733" s="100"/>
      <c r="N1733" s="100"/>
      <c r="O1733" s="100"/>
      <c r="P1733" s="100"/>
    </row>
    <row r="1734" spans="1:16">
      <c r="A1734" s="101" t="s">
        <v>1263</v>
      </c>
      <c r="B1734" s="96" t="s">
        <v>1264</v>
      </c>
      <c r="C1734" s="97">
        <v>148.93</v>
      </c>
      <c r="D1734" s="108" t="s">
        <v>1250</v>
      </c>
      <c r="E1734" s="100"/>
      <c r="F1734" s="100"/>
      <c r="G1734" s="100"/>
      <c r="H1734" s="100"/>
      <c r="I1734" s="100"/>
      <c r="J1734" s="100"/>
      <c r="K1734" s="100"/>
      <c r="L1734" s="100"/>
      <c r="M1734" s="100"/>
      <c r="N1734" s="100"/>
      <c r="O1734" s="100"/>
      <c r="P1734" s="100"/>
    </row>
    <row r="1735" spans="1:16">
      <c r="A1735" s="101" t="s">
        <v>1265</v>
      </c>
      <c r="B1735" s="96" t="s">
        <v>1096</v>
      </c>
      <c r="C1735" s="97">
        <v>103.9</v>
      </c>
      <c r="D1735" s="108" t="s">
        <v>1250</v>
      </c>
      <c r="E1735" s="100"/>
      <c r="F1735" s="100"/>
      <c r="G1735" s="100"/>
      <c r="H1735" s="100"/>
      <c r="I1735" s="100"/>
      <c r="J1735" s="100"/>
      <c r="K1735" s="100"/>
      <c r="L1735" s="100"/>
      <c r="M1735" s="100"/>
      <c r="N1735" s="100"/>
      <c r="O1735" s="100"/>
      <c r="P1735" s="100"/>
    </row>
    <row r="1736" spans="1:16">
      <c r="A1736" s="101" t="s">
        <v>1247</v>
      </c>
      <c r="B1736" s="96" t="s">
        <v>1266</v>
      </c>
      <c r="C1736" s="97">
        <v>37.26</v>
      </c>
      <c r="D1736" s="108" t="s">
        <v>1250</v>
      </c>
      <c r="E1736" s="100"/>
      <c r="F1736" s="100"/>
      <c r="G1736" s="100"/>
      <c r="H1736" s="100"/>
      <c r="I1736" s="100"/>
      <c r="J1736" s="100"/>
      <c r="K1736" s="100"/>
      <c r="L1736" s="100"/>
      <c r="M1736" s="100"/>
      <c r="N1736" s="100"/>
      <c r="O1736" s="100"/>
      <c r="P1736" s="100"/>
    </row>
    <row r="1737" spans="1:16">
      <c r="A1737" s="101" t="s">
        <v>1154</v>
      </c>
      <c r="B1737" s="96" t="s">
        <v>1267</v>
      </c>
      <c r="C1737" s="98">
        <v>5687.98</v>
      </c>
      <c r="D1737" s="116" t="s">
        <v>1268</v>
      </c>
      <c r="E1737" s="100"/>
      <c r="F1737" s="100"/>
      <c r="G1737" s="100"/>
      <c r="H1737" s="100"/>
      <c r="I1737" s="100"/>
      <c r="J1737" s="100"/>
      <c r="K1737" s="100"/>
      <c r="L1737" s="100"/>
      <c r="M1737" s="100"/>
      <c r="N1737" s="100"/>
      <c r="O1737" s="100"/>
      <c r="P1737" s="100"/>
    </row>
    <row r="1738" spans="1:16">
      <c r="A1738" s="101" t="s">
        <v>1269</v>
      </c>
      <c r="B1738" s="96" t="s">
        <v>1164</v>
      </c>
      <c r="C1738" s="98">
        <v>5600.41</v>
      </c>
      <c r="D1738" s="116" t="s">
        <v>1268</v>
      </c>
      <c r="E1738" s="100"/>
      <c r="F1738" s="100"/>
      <c r="G1738" s="100"/>
      <c r="H1738" s="100"/>
      <c r="I1738" s="100"/>
      <c r="J1738" s="100"/>
      <c r="K1738" s="100"/>
      <c r="L1738" s="100"/>
      <c r="M1738" s="100"/>
      <c r="N1738" s="100"/>
      <c r="O1738" s="100"/>
      <c r="P1738" s="100"/>
    </row>
    <row r="1739" spans="1:16">
      <c r="A1739" s="101" t="s">
        <v>1270</v>
      </c>
      <c r="B1739" s="96" t="s">
        <v>1271</v>
      </c>
      <c r="C1739" s="98">
        <v>5529.13</v>
      </c>
      <c r="D1739" s="116" t="s">
        <v>1268</v>
      </c>
      <c r="E1739" s="100"/>
      <c r="F1739" s="100"/>
      <c r="G1739" s="100"/>
      <c r="H1739" s="100"/>
      <c r="I1739" s="100"/>
      <c r="J1739" s="100"/>
      <c r="K1739" s="100"/>
      <c r="L1739" s="100"/>
      <c r="M1739" s="100"/>
      <c r="N1739" s="100"/>
      <c r="O1739" s="100"/>
      <c r="P1739" s="100"/>
    </row>
    <row r="1740" spans="1:16">
      <c r="A1740" s="101" t="s">
        <v>1272</v>
      </c>
      <c r="B1740" s="96" t="s">
        <v>1273</v>
      </c>
      <c r="C1740" s="98">
        <v>5350.63</v>
      </c>
      <c r="D1740" s="116" t="s">
        <v>1268</v>
      </c>
      <c r="E1740" s="100"/>
      <c r="F1740" s="100"/>
      <c r="G1740" s="100"/>
      <c r="H1740" s="100"/>
      <c r="I1740" s="100"/>
      <c r="J1740" s="100"/>
      <c r="K1740" s="100"/>
      <c r="L1740" s="100"/>
      <c r="M1740" s="100"/>
      <c r="N1740" s="100"/>
      <c r="O1740" s="100"/>
      <c r="P1740" s="100"/>
    </row>
    <row r="1741" spans="1:16">
      <c r="A1741" s="101" t="s">
        <v>1274</v>
      </c>
      <c r="B1741" s="96" t="s">
        <v>965</v>
      </c>
      <c r="C1741" s="98">
        <v>5317.86</v>
      </c>
      <c r="D1741" s="116" t="s">
        <v>1268</v>
      </c>
      <c r="E1741" s="100"/>
      <c r="F1741" s="100"/>
      <c r="G1741" s="100"/>
      <c r="H1741" s="100"/>
      <c r="I1741" s="100"/>
      <c r="J1741" s="100"/>
      <c r="K1741" s="100"/>
      <c r="L1741" s="100"/>
      <c r="M1741" s="100"/>
      <c r="N1741" s="100"/>
      <c r="O1741" s="100"/>
      <c r="P1741" s="100"/>
    </row>
    <row r="1742" spans="1:16">
      <c r="A1742" s="101" t="s">
        <v>1275</v>
      </c>
      <c r="B1742" s="96" t="s">
        <v>1276</v>
      </c>
      <c r="C1742" s="98">
        <v>4879.5</v>
      </c>
      <c r="D1742" s="116" t="s">
        <v>1268</v>
      </c>
      <c r="E1742" s="100"/>
      <c r="F1742" s="100"/>
      <c r="G1742" s="100"/>
      <c r="H1742" s="100"/>
      <c r="I1742" s="100"/>
      <c r="J1742" s="100"/>
      <c r="K1742" s="100"/>
      <c r="L1742" s="100"/>
      <c r="M1742" s="100"/>
      <c r="N1742" s="100"/>
      <c r="O1742" s="100"/>
      <c r="P1742" s="100"/>
    </row>
    <row r="1743" spans="1:16">
      <c r="A1743" s="101" t="s">
        <v>1277</v>
      </c>
      <c r="B1743" s="96" t="s">
        <v>1278</v>
      </c>
      <c r="C1743" s="98">
        <v>4700</v>
      </c>
      <c r="D1743" s="116" t="s">
        <v>1268</v>
      </c>
      <c r="E1743" s="100"/>
      <c r="F1743" s="100"/>
      <c r="G1743" s="100"/>
      <c r="H1743" s="100"/>
      <c r="I1743" s="100"/>
      <c r="J1743" s="100"/>
      <c r="K1743" s="100"/>
      <c r="L1743" s="100"/>
      <c r="M1743" s="100"/>
      <c r="N1743" s="100"/>
      <c r="O1743" s="100"/>
      <c r="P1743" s="100"/>
    </row>
    <row r="1744" spans="1:16">
      <c r="A1744" s="101" t="s">
        <v>1279</v>
      </c>
      <c r="B1744" s="96" t="s">
        <v>1078</v>
      </c>
      <c r="C1744" s="98">
        <v>4555.37</v>
      </c>
      <c r="D1744" s="116" t="s">
        <v>1268</v>
      </c>
      <c r="E1744" s="100"/>
      <c r="F1744" s="100"/>
      <c r="G1744" s="100"/>
      <c r="H1744" s="100"/>
      <c r="I1744" s="100"/>
      <c r="J1744" s="100"/>
      <c r="K1744" s="100"/>
      <c r="L1744" s="100"/>
      <c r="M1744" s="100"/>
      <c r="N1744" s="100"/>
      <c r="O1744" s="100"/>
      <c r="P1744" s="100"/>
    </row>
    <row r="1745" spans="1:16">
      <c r="A1745" s="101" t="s">
        <v>1280</v>
      </c>
      <c r="B1745" s="96" t="s">
        <v>1281</v>
      </c>
      <c r="C1745" s="98">
        <v>4431.8500000000004</v>
      </c>
      <c r="D1745" s="116" t="s">
        <v>1268</v>
      </c>
      <c r="E1745" s="100"/>
      <c r="F1745" s="100"/>
      <c r="G1745" s="100"/>
      <c r="H1745" s="100"/>
      <c r="I1745" s="100"/>
      <c r="J1745" s="100"/>
      <c r="K1745" s="100"/>
      <c r="L1745" s="100"/>
      <c r="M1745" s="100"/>
      <c r="N1745" s="100"/>
      <c r="O1745" s="100"/>
      <c r="P1745" s="100"/>
    </row>
    <row r="1746" spans="1:16">
      <c r="A1746" s="101" t="s">
        <v>1282</v>
      </c>
      <c r="B1746" s="96" t="s">
        <v>1283</v>
      </c>
      <c r="C1746" s="98">
        <v>3676.31</v>
      </c>
      <c r="D1746" s="116" t="s">
        <v>1268</v>
      </c>
      <c r="E1746" s="100"/>
      <c r="F1746" s="100"/>
      <c r="G1746" s="100"/>
      <c r="H1746" s="100"/>
      <c r="I1746" s="100"/>
      <c r="J1746" s="100"/>
      <c r="K1746" s="100"/>
      <c r="L1746" s="100"/>
      <c r="M1746" s="100"/>
      <c r="N1746" s="100"/>
      <c r="O1746" s="100"/>
      <c r="P1746" s="100"/>
    </row>
    <row r="1747" spans="1:16">
      <c r="A1747" s="101" t="s">
        <v>1151</v>
      </c>
      <c r="B1747" s="96" t="s">
        <v>1284</v>
      </c>
      <c r="C1747" s="98">
        <v>3643.69</v>
      </c>
      <c r="D1747" s="116" t="s">
        <v>1268</v>
      </c>
      <c r="E1747" s="100"/>
      <c r="F1747" s="100"/>
      <c r="G1747" s="100"/>
      <c r="H1747" s="100"/>
      <c r="I1747" s="100"/>
      <c r="J1747" s="100"/>
      <c r="K1747" s="100"/>
      <c r="L1747" s="100"/>
      <c r="M1747" s="100"/>
      <c r="N1747" s="100"/>
      <c r="O1747" s="100"/>
      <c r="P1747" s="100"/>
    </row>
    <row r="1748" spans="1:16">
      <c r="A1748" s="101" t="s">
        <v>1269</v>
      </c>
      <c r="B1748" s="96" t="s">
        <v>38</v>
      </c>
      <c r="C1748" s="98">
        <v>3391.42</v>
      </c>
      <c r="D1748" s="116" t="s">
        <v>1268</v>
      </c>
      <c r="E1748" s="100"/>
      <c r="F1748" s="100"/>
      <c r="G1748" s="100"/>
      <c r="H1748" s="100"/>
      <c r="I1748" s="100"/>
      <c r="J1748" s="100"/>
      <c r="K1748" s="100"/>
      <c r="L1748" s="100"/>
      <c r="M1748" s="100"/>
      <c r="N1748" s="100"/>
      <c r="O1748" s="100"/>
      <c r="P1748" s="100"/>
    </row>
    <row r="1749" spans="1:16">
      <c r="A1749" s="101" t="s">
        <v>1285</v>
      </c>
      <c r="B1749" s="96" t="s">
        <v>1286</v>
      </c>
      <c r="C1749" s="98">
        <v>3197.52</v>
      </c>
      <c r="D1749" s="116" t="s">
        <v>1268</v>
      </c>
      <c r="E1749" s="100"/>
      <c r="F1749" s="100"/>
      <c r="G1749" s="100"/>
      <c r="H1749" s="100"/>
      <c r="I1749" s="100"/>
      <c r="J1749" s="100"/>
      <c r="K1749" s="100"/>
      <c r="L1749" s="100"/>
      <c r="M1749" s="100"/>
      <c r="N1749" s="100"/>
      <c r="O1749" s="100"/>
      <c r="P1749" s="100"/>
    </row>
    <row r="1750" spans="1:16">
      <c r="A1750" s="101" t="s">
        <v>1287</v>
      </c>
      <c r="B1750" s="96" t="s">
        <v>1288</v>
      </c>
      <c r="C1750" s="98">
        <v>3182.4</v>
      </c>
      <c r="D1750" s="116" t="s">
        <v>1268</v>
      </c>
      <c r="E1750" s="100"/>
      <c r="F1750" s="100"/>
      <c r="G1750" s="100"/>
      <c r="H1750" s="100"/>
      <c r="I1750" s="100"/>
      <c r="J1750" s="100"/>
      <c r="K1750" s="100"/>
      <c r="L1750" s="100"/>
      <c r="M1750" s="100"/>
      <c r="N1750" s="100"/>
      <c r="O1750" s="100"/>
      <c r="P1750" s="100"/>
    </row>
    <row r="1751" spans="1:16">
      <c r="A1751" s="101" t="s">
        <v>1289</v>
      </c>
      <c r="B1751" s="96" t="s">
        <v>1290</v>
      </c>
      <c r="C1751" s="98">
        <v>3173.48</v>
      </c>
      <c r="D1751" s="116" t="s">
        <v>1268</v>
      </c>
      <c r="E1751" s="100"/>
      <c r="F1751" s="100"/>
      <c r="G1751" s="100"/>
      <c r="H1751" s="100"/>
      <c r="I1751" s="100"/>
      <c r="J1751" s="100"/>
      <c r="K1751" s="100"/>
      <c r="L1751" s="100"/>
      <c r="M1751" s="100"/>
      <c r="N1751" s="100"/>
      <c r="O1751" s="100"/>
      <c r="P1751" s="100"/>
    </row>
    <row r="1752" spans="1:16">
      <c r="A1752" s="101" t="s">
        <v>1291</v>
      </c>
      <c r="B1752" s="96" t="s">
        <v>1292</v>
      </c>
      <c r="C1752" s="98">
        <v>3153.72</v>
      </c>
      <c r="D1752" s="116" t="s">
        <v>1268</v>
      </c>
      <c r="E1752" s="100"/>
      <c r="F1752" s="100"/>
      <c r="G1752" s="100"/>
      <c r="H1752" s="100"/>
      <c r="I1752" s="100"/>
      <c r="J1752" s="100"/>
      <c r="K1752" s="100"/>
      <c r="L1752" s="100"/>
      <c r="M1752" s="100"/>
      <c r="N1752" s="100"/>
      <c r="O1752" s="100"/>
      <c r="P1752" s="100"/>
    </row>
    <row r="1753" spans="1:16">
      <c r="A1753" s="101" t="s">
        <v>1275</v>
      </c>
      <c r="B1753" s="96" t="s">
        <v>1293</v>
      </c>
      <c r="C1753" s="98">
        <v>3086</v>
      </c>
      <c r="D1753" s="116" t="s">
        <v>1268</v>
      </c>
      <c r="E1753" s="100"/>
      <c r="F1753" s="100"/>
      <c r="G1753" s="100"/>
      <c r="H1753" s="100"/>
      <c r="I1753" s="100"/>
      <c r="J1753" s="100"/>
      <c r="K1753" s="100"/>
      <c r="L1753" s="100"/>
      <c r="M1753" s="100"/>
      <c r="N1753" s="100"/>
      <c r="O1753" s="100"/>
      <c r="P1753" s="100"/>
    </row>
    <row r="1754" spans="1:16">
      <c r="A1754" s="101" t="s">
        <v>1294</v>
      </c>
      <c r="B1754" s="96" t="s">
        <v>1295</v>
      </c>
      <c r="C1754" s="98">
        <v>2941.72</v>
      </c>
      <c r="D1754" s="116" t="s">
        <v>1268</v>
      </c>
      <c r="E1754" s="100"/>
      <c r="F1754" s="100"/>
      <c r="G1754" s="100"/>
      <c r="H1754" s="100"/>
      <c r="I1754" s="100"/>
      <c r="J1754" s="100"/>
      <c r="K1754" s="100"/>
      <c r="L1754" s="100"/>
      <c r="M1754" s="100"/>
      <c r="N1754" s="100"/>
      <c r="O1754" s="100"/>
      <c r="P1754" s="100"/>
    </row>
    <row r="1755" spans="1:16">
      <c r="A1755" s="101" t="s">
        <v>1269</v>
      </c>
      <c r="B1755" s="96" t="s">
        <v>1296</v>
      </c>
      <c r="C1755" s="98">
        <v>2895.5</v>
      </c>
      <c r="D1755" s="116" t="s">
        <v>1268</v>
      </c>
      <c r="E1755" s="100"/>
      <c r="F1755" s="100"/>
      <c r="G1755" s="100"/>
      <c r="H1755" s="100"/>
      <c r="I1755" s="100"/>
      <c r="J1755" s="100"/>
      <c r="K1755" s="100"/>
      <c r="L1755" s="100"/>
      <c r="M1755" s="100"/>
      <c r="N1755" s="100"/>
      <c r="O1755" s="100"/>
      <c r="P1755" s="100"/>
    </row>
    <row r="1756" spans="1:16">
      <c r="A1756" s="101" t="s">
        <v>1297</v>
      </c>
      <c r="B1756" s="96" t="s">
        <v>1298</v>
      </c>
      <c r="C1756" s="98">
        <v>2867.98</v>
      </c>
      <c r="D1756" s="116" t="s">
        <v>1268</v>
      </c>
      <c r="E1756" s="100"/>
      <c r="F1756" s="100"/>
      <c r="G1756" s="100"/>
      <c r="H1756" s="100"/>
      <c r="I1756" s="100"/>
      <c r="J1756" s="100"/>
      <c r="K1756" s="100"/>
      <c r="L1756" s="100"/>
      <c r="M1756" s="100"/>
      <c r="N1756" s="100"/>
      <c r="O1756" s="100"/>
      <c r="P1756" s="100"/>
    </row>
    <row r="1757" spans="1:16">
      <c r="A1757" s="101" t="s">
        <v>1299</v>
      </c>
      <c r="B1757" s="96" t="s">
        <v>1300</v>
      </c>
      <c r="C1757" s="98">
        <v>2450</v>
      </c>
      <c r="D1757" s="116" t="s">
        <v>1268</v>
      </c>
      <c r="E1757" s="100"/>
      <c r="F1757" s="100"/>
      <c r="G1757" s="100"/>
      <c r="H1757" s="100"/>
      <c r="I1757" s="100"/>
      <c r="J1757" s="100"/>
      <c r="K1757" s="100"/>
      <c r="L1757" s="100"/>
      <c r="M1757" s="100"/>
      <c r="N1757" s="100"/>
      <c r="O1757" s="100"/>
      <c r="P1757" s="100"/>
    </row>
    <row r="1758" spans="1:16">
      <c r="A1758" s="101" t="s">
        <v>1301</v>
      </c>
      <c r="B1758" s="96" t="s">
        <v>1302</v>
      </c>
      <c r="C1758" s="98">
        <v>2327</v>
      </c>
      <c r="D1758" s="116" t="s">
        <v>1268</v>
      </c>
      <c r="E1758" s="100"/>
      <c r="F1758" s="100"/>
      <c r="G1758" s="100"/>
      <c r="H1758" s="100"/>
      <c r="I1758" s="100"/>
      <c r="J1758" s="100"/>
      <c r="K1758" s="100"/>
      <c r="L1758" s="100"/>
      <c r="M1758" s="100"/>
      <c r="N1758" s="100"/>
      <c r="O1758" s="100"/>
      <c r="P1758" s="100"/>
    </row>
    <row r="1759" spans="1:16">
      <c r="A1759" s="101" t="s">
        <v>1303</v>
      </c>
      <c r="B1759" s="96" t="s">
        <v>1304</v>
      </c>
      <c r="C1759" s="98">
        <v>2284.21</v>
      </c>
      <c r="D1759" s="116" t="s">
        <v>1268</v>
      </c>
      <c r="E1759" s="100"/>
      <c r="F1759" s="100"/>
      <c r="G1759" s="100"/>
      <c r="H1759" s="100"/>
      <c r="I1759" s="100"/>
      <c r="J1759" s="100"/>
      <c r="K1759" s="100"/>
      <c r="L1759" s="100"/>
      <c r="M1759" s="100"/>
      <c r="N1759" s="100"/>
      <c r="O1759" s="100"/>
      <c r="P1759" s="100"/>
    </row>
    <row r="1760" spans="1:16">
      <c r="A1760" s="101" t="s">
        <v>1299</v>
      </c>
      <c r="B1760" s="96" t="s">
        <v>1305</v>
      </c>
      <c r="C1760" s="98">
        <v>2110</v>
      </c>
      <c r="D1760" s="116" t="s">
        <v>1268</v>
      </c>
      <c r="E1760" s="100"/>
      <c r="F1760" s="100"/>
      <c r="G1760" s="100"/>
      <c r="H1760" s="100"/>
      <c r="I1760" s="100"/>
      <c r="J1760" s="100"/>
      <c r="K1760" s="100"/>
      <c r="L1760" s="100"/>
      <c r="M1760" s="100"/>
      <c r="N1760" s="100"/>
      <c r="O1760" s="100"/>
      <c r="P1760" s="100"/>
    </row>
    <row r="1761" spans="1:16">
      <c r="A1761" s="101" t="s">
        <v>1306</v>
      </c>
      <c r="B1761" s="96" t="s">
        <v>1307</v>
      </c>
      <c r="C1761" s="98">
        <v>1993.92</v>
      </c>
      <c r="D1761" s="116" t="s">
        <v>1268</v>
      </c>
      <c r="E1761" s="100"/>
      <c r="F1761" s="100"/>
      <c r="G1761" s="100"/>
      <c r="H1761" s="100"/>
      <c r="I1761" s="100"/>
      <c r="J1761" s="100"/>
      <c r="K1761" s="100"/>
      <c r="L1761" s="100"/>
      <c r="M1761" s="100"/>
      <c r="N1761" s="100"/>
      <c r="O1761" s="100"/>
      <c r="P1761" s="100"/>
    </row>
    <row r="1762" spans="1:16">
      <c r="A1762" s="101" t="s">
        <v>1308</v>
      </c>
      <c r="B1762" s="96" t="s">
        <v>1309</v>
      </c>
      <c r="C1762" s="98">
        <v>1867.23</v>
      </c>
      <c r="D1762" s="116" t="s">
        <v>1268</v>
      </c>
      <c r="E1762" s="100"/>
      <c r="F1762" s="100"/>
      <c r="G1762" s="100"/>
      <c r="H1762" s="100"/>
      <c r="I1762" s="100"/>
      <c r="J1762" s="100"/>
      <c r="K1762" s="100"/>
      <c r="L1762" s="100"/>
      <c r="M1762" s="100"/>
      <c r="N1762" s="100"/>
      <c r="O1762" s="100"/>
      <c r="P1762" s="100"/>
    </row>
    <row r="1763" spans="1:16">
      <c r="A1763" s="101" t="s">
        <v>1231</v>
      </c>
      <c r="B1763" s="96" t="s">
        <v>967</v>
      </c>
      <c r="C1763" s="98">
        <v>1854.13</v>
      </c>
      <c r="D1763" s="116" t="s">
        <v>1268</v>
      </c>
      <c r="E1763" s="100"/>
      <c r="F1763" s="100"/>
      <c r="G1763" s="100"/>
      <c r="H1763" s="100"/>
      <c r="I1763" s="100"/>
      <c r="J1763" s="100"/>
      <c r="K1763" s="100"/>
      <c r="L1763" s="100"/>
      <c r="M1763" s="100"/>
      <c r="N1763" s="100"/>
      <c r="O1763" s="100"/>
      <c r="P1763" s="100"/>
    </row>
    <row r="1764" spans="1:16">
      <c r="A1764" s="101" t="s">
        <v>1310</v>
      </c>
      <c r="B1764" s="96" t="s">
        <v>1311</v>
      </c>
      <c r="C1764" s="98">
        <v>1791.32</v>
      </c>
      <c r="D1764" s="116" t="s">
        <v>1268</v>
      </c>
      <c r="E1764" s="100"/>
      <c r="F1764" s="100"/>
      <c r="G1764" s="100"/>
      <c r="H1764" s="100"/>
      <c r="I1764" s="100"/>
      <c r="J1764" s="100"/>
      <c r="K1764" s="100"/>
      <c r="L1764" s="100"/>
      <c r="M1764" s="100"/>
      <c r="N1764" s="100"/>
      <c r="O1764" s="100"/>
      <c r="P1764" s="100"/>
    </row>
    <row r="1765" spans="1:16">
      <c r="A1765" s="101" t="s">
        <v>1312</v>
      </c>
      <c r="B1765" s="96" t="s">
        <v>1313</v>
      </c>
      <c r="C1765" s="98">
        <v>1733.66</v>
      </c>
      <c r="D1765" s="116" t="s">
        <v>1268</v>
      </c>
      <c r="E1765" s="100"/>
      <c r="F1765" s="100"/>
      <c r="G1765" s="100"/>
      <c r="H1765" s="100"/>
      <c r="I1765" s="100"/>
      <c r="J1765" s="100"/>
      <c r="K1765" s="100"/>
      <c r="L1765" s="100"/>
      <c r="M1765" s="100"/>
      <c r="N1765" s="100"/>
      <c r="O1765" s="100"/>
      <c r="P1765" s="100"/>
    </row>
    <row r="1766" spans="1:16">
      <c r="A1766" s="101" t="s">
        <v>1314</v>
      </c>
      <c r="B1766" s="96" t="s">
        <v>1315</v>
      </c>
      <c r="C1766" s="98">
        <v>1690.43</v>
      </c>
      <c r="D1766" s="116" t="s">
        <v>1268</v>
      </c>
      <c r="E1766" s="100"/>
      <c r="F1766" s="100"/>
      <c r="G1766" s="100"/>
      <c r="H1766" s="100"/>
      <c r="I1766" s="100"/>
      <c r="J1766" s="100"/>
      <c r="K1766" s="100"/>
      <c r="L1766" s="100"/>
      <c r="M1766" s="100"/>
      <c r="N1766" s="100"/>
      <c r="O1766" s="100"/>
      <c r="P1766" s="100"/>
    </row>
    <row r="1767" spans="1:16">
      <c r="A1767" s="101" t="s">
        <v>1316</v>
      </c>
      <c r="B1767" s="96" t="s">
        <v>1317</v>
      </c>
      <c r="C1767" s="98">
        <v>1655.7</v>
      </c>
      <c r="D1767" s="116" t="s">
        <v>1268</v>
      </c>
      <c r="E1767" s="100"/>
      <c r="F1767" s="100"/>
      <c r="G1767" s="100"/>
      <c r="H1767" s="100"/>
      <c r="I1767" s="100"/>
      <c r="J1767" s="100"/>
      <c r="K1767" s="100"/>
      <c r="L1767" s="100"/>
      <c r="M1767" s="100"/>
      <c r="N1767" s="100"/>
      <c r="O1767" s="100"/>
      <c r="P1767" s="100"/>
    </row>
    <row r="1768" spans="1:16">
      <c r="A1768" s="101" t="s">
        <v>1318</v>
      </c>
      <c r="B1768" s="96" t="s">
        <v>1068</v>
      </c>
      <c r="C1768" s="98">
        <v>1645.31</v>
      </c>
      <c r="D1768" s="116" t="s">
        <v>1268</v>
      </c>
      <c r="E1768" s="100"/>
      <c r="F1768" s="100"/>
      <c r="G1768" s="100"/>
      <c r="H1768" s="100"/>
      <c r="I1768" s="100"/>
      <c r="J1768" s="100"/>
      <c r="K1768" s="100"/>
      <c r="L1768" s="100"/>
      <c r="M1768" s="100"/>
      <c r="N1768" s="100"/>
      <c r="O1768" s="100"/>
      <c r="P1768" s="100"/>
    </row>
    <row r="1769" spans="1:16">
      <c r="A1769" s="101" t="s">
        <v>1297</v>
      </c>
      <c r="B1769" s="96" t="s">
        <v>1319</v>
      </c>
      <c r="C1769" s="98">
        <v>1534.03</v>
      </c>
      <c r="D1769" s="116" t="s">
        <v>1268</v>
      </c>
      <c r="E1769" s="100"/>
      <c r="F1769" s="100"/>
      <c r="G1769" s="100"/>
      <c r="H1769" s="100"/>
      <c r="I1769" s="100"/>
      <c r="J1769" s="100"/>
      <c r="K1769" s="100"/>
      <c r="L1769" s="100"/>
      <c r="M1769" s="100"/>
      <c r="N1769" s="100"/>
      <c r="O1769" s="100"/>
      <c r="P1769" s="100"/>
    </row>
    <row r="1770" spans="1:16">
      <c r="A1770" s="101" t="s">
        <v>1320</v>
      </c>
      <c r="B1770" s="96" t="s">
        <v>1321</v>
      </c>
      <c r="C1770" s="98">
        <v>1516.61</v>
      </c>
      <c r="D1770" s="116" t="s">
        <v>1268</v>
      </c>
      <c r="E1770" s="100"/>
      <c r="F1770" s="100"/>
      <c r="G1770" s="100"/>
      <c r="H1770" s="100"/>
      <c r="I1770" s="100"/>
      <c r="J1770" s="100"/>
      <c r="K1770" s="100"/>
      <c r="L1770" s="100"/>
      <c r="M1770" s="100"/>
      <c r="N1770" s="100"/>
      <c r="O1770" s="100"/>
      <c r="P1770" s="100"/>
    </row>
    <row r="1771" spans="1:16">
      <c r="A1771" s="101" t="s">
        <v>1322</v>
      </c>
      <c r="B1771" s="96" t="s">
        <v>1323</v>
      </c>
      <c r="C1771" s="98">
        <v>1466.47</v>
      </c>
      <c r="D1771" s="116" t="s">
        <v>1268</v>
      </c>
      <c r="E1771" s="100"/>
      <c r="F1771" s="100"/>
      <c r="G1771" s="100"/>
      <c r="H1771" s="100"/>
      <c r="I1771" s="100"/>
      <c r="J1771" s="100"/>
      <c r="K1771" s="100"/>
      <c r="L1771" s="100"/>
      <c r="M1771" s="100"/>
      <c r="N1771" s="100"/>
      <c r="O1771" s="100"/>
      <c r="P1771" s="100"/>
    </row>
    <row r="1772" spans="1:16">
      <c r="A1772" s="101" t="s">
        <v>1324</v>
      </c>
      <c r="B1772" s="96" t="s">
        <v>1325</v>
      </c>
      <c r="C1772" s="98">
        <v>1440.71</v>
      </c>
      <c r="D1772" s="116" t="s">
        <v>1268</v>
      </c>
      <c r="E1772" s="100"/>
      <c r="F1772" s="100"/>
      <c r="G1772" s="100"/>
      <c r="H1772" s="100"/>
      <c r="I1772" s="100"/>
      <c r="J1772" s="100"/>
      <c r="K1772" s="100"/>
      <c r="L1772" s="100"/>
      <c r="M1772" s="100"/>
      <c r="N1772" s="100"/>
      <c r="O1772" s="100"/>
      <c r="P1772" s="100"/>
    </row>
    <row r="1773" spans="1:16">
      <c r="A1773" s="101" t="s">
        <v>1269</v>
      </c>
      <c r="B1773" s="96" t="s">
        <v>1326</v>
      </c>
      <c r="C1773" s="98">
        <v>1410.72</v>
      </c>
      <c r="D1773" s="116" t="s">
        <v>1268</v>
      </c>
      <c r="E1773" s="100"/>
      <c r="F1773" s="100"/>
      <c r="G1773" s="100"/>
      <c r="H1773" s="100"/>
      <c r="I1773" s="100"/>
      <c r="J1773" s="100"/>
      <c r="K1773" s="100"/>
      <c r="L1773" s="100"/>
      <c r="M1773" s="100"/>
      <c r="N1773" s="100"/>
      <c r="O1773" s="100"/>
      <c r="P1773" s="100"/>
    </row>
    <row r="1774" spans="1:16">
      <c r="A1774" s="101" t="s">
        <v>1327</v>
      </c>
      <c r="B1774" s="96" t="s">
        <v>1328</v>
      </c>
      <c r="C1774" s="98">
        <v>1395</v>
      </c>
      <c r="D1774" s="116" t="s">
        <v>1268</v>
      </c>
      <c r="E1774" s="100"/>
      <c r="F1774" s="100"/>
      <c r="G1774" s="100"/>
      <c r="H1774" s="100"/>
      <c r="I1774" s="100"/>
      <c r="J1774" s="100"/>
      <c r="K1774" s="100"/>
      <c r="L1774" s="100"/>
      <c r="M1774" s="100"/>
      <c r="N1774" s="100"/>
      <c r="O1774" s="100"/>
      <c r="P1774" s="100"/>
    </row>
    <row r="1775" spans="1:16">
      <c r="A1775" s="101" t="s">
        <v>1141</v>
      </c>
      <c r="B1775" s="96" t="s">
        <v>1329</v>
      </c>
      <c r="C1775" s="98">
        <v>1323.44</v>
      </c>
      <c r="D1775" s="116" t="s">
        <v>1268</v>
      </c>
      <c r="E1775" s="100"/>
      <c r="F1775" s="100"/>
      <c r="G1775" s="100"/>
      <c r="H1775" s="100"/>
      <c r="I1775" s="100"/>
      <c r="J1775" s="100"/>
      <c r="K1775" s="100"/>
      <c r="L1775" s="100"/>
      <c r="M1775" s="100"/>
      <c r="N1775" s="100"/>
      <c r="O1775" s="100"/>
      <c r="P1775" s="100"/>
    </row>
    <row r="1776" spans="1:16">
      <c r="A1776" s="117" t="s">
        <v>1330</v>
      </c>
      <c r="B1776" s="96" t="s">
        <v>1331</v>
      </c>
      <c r="C1776" s="98">
        <v>1164.3399999999999</v>
      </c>
      <c r="D1776" s="116" t="s">
        <v>1268</v>
      </c>
      <c r="E1776" s="100"/>
      <c r="F1776" s="100"/>
      <c r="G1776" s="100"/>
      <c r="H1776" s="100"/>
      <c r="I1776" s="100"/>
      <c r="J1776" s="100"/>
      <c r="K1776" s="100"/>
      <c r="L1776" s="100"/>
      <c r="M1776" s="100"/>
      <c r="N1776" s="100"/>
      <c r="O1776" s="100"/>
      <c r="P1776" s="100"/>
    </row>
    <row r="1777" spans="1:16">
      <c r="A1777" s="95" t="s">
        <v>1332</v>
      </c>
      <c r="B1777" s="96" t="s">
        <v>1333</v>
      </c>
      <c r="C1777" s="98">
        <v>1164.1199999999999</v>
      </c>
      <c r="D1777" s="116" t="s">
        <v>1268</v>
      </c>
      <c r="E1777" s="100"/>
      <c r="F1777" s="100"/>
      <c r="G1777" s="100"/>
      <c r="H1777" s="100"/>
      <c r="I1777" s="100"/>
      <c r="J1777" s="100"/>
      <c r="K1777" s="100"/>
      <c r="L1777" s="100"/>
      <c r="M1777" s="100"/>
      <c r="N1777" s="100"/>
      <c r="O1777" s="100"/>
      <c r="P1777" s="100"/>
    </row>
    <row r="1778" spans="1:16">
      <c r="A1778" s="101" t="s">
        <v>1334</v>
      </c>
      <c r="B1778" s="96" t="s">
        <v>1335</v>
      </c>
      <c r="C1778" s="98">
        <v>1074.54</v>
      </c>
      <c r="D1778" s="116" t="s">
        <v>1268</v>
      </c>
      <c r="E1778" s="100"/>
      <c r="F1778" s="100"/>
      <c r="G1778" s="100"/>
      <c r="H1778" s="100"/>
      <c r="I1778" s="100"/>
      <c r="J1778" s="100"/>
      <c r="K1778" s="100"/>
      <c r="L1778" s="100"/>
      <c r="M1778" s="100"/>
      <c r="N1778" s="100"/>
      <c r="O1778" s="100"/>
      <c r="P1778" s="100"/>
    </row>
    <row r="1779" spans="1:16">
      <c r="A1779" s="101" t="s">
        <v>1336</v>
      </c>
      <c r="B1779" s="96" t="s">
        <v>1337</v>
      </c>
      <c r="C1779" s="98">
        <v>1059.6600000000001</v>
      </c>
      <c r="D1779" s="116" t="s">
        <v>1268</v>
      </c>
      <c r="E1779" s="100"/>
      <c r="F1779" s="100"/>
      <c r="G1779" s="100"/>
      <c r="H1779" s="100"/>
      <c r="I1779" s="100"/>
      <c r="J1779" s="100"/>
      <c r="K1779" s="100"/>
      <c r="L1779" s="100"/>
      <c r="M1779" s="100"/>
      <c r="N1779" s="100"/>
      <c r="O1779" s="100"/>
      <c r="P1779" s="100"/>
    </row>
    <row r="1780" spans="1:16">
      <c r="A1780" s="101" t="s">
        <v>1338</v>
      </c>
      <c r="B1780" s="96" t="s">
        <v>1339</v>
      </c>
      <c r="C1780" s="98">
        <v>1059.42</v>
      </c>
      <c r="D1780" s="116" t="s">
        <v>1268</v>
      </c>
      <c r="E1780" s="100"/>
      <c r="F1780" s="100"/>
      <c r="G1780" s="100"/>
      <c r="H1780" s="100"/>
      <c r="I1780" s="100"/>
      <c r="J1780" s="100"/>
      <c r="K1780" s="100"/>
      <c r="L1780" s="100"/>
      <c r="M1780" s="100"/>
      <c r="N1780" s="100"/>
      <c r="O1780" s="100"/>
      <c r="P1780" s="100"/>
    </row>
    <row r="1781" spans="1:16">
      <c r="A1781" s="101" t="s">
        <v>1340</v>
      </c>
      <c r="B1781" s="96" t="s">
        <v>1341</v>
      </c>
      <c r="C1781" s="98">
        <v>1045.93</v>
      </c>
      <c r="D1781" s="116" t="s">
        <v>1268</v>
      </c>
      <c r="E1781" s="100"/>
      <c r="F1781" s="100"/>
      <c r="G1781" s="100"/>
      <c r="H1781" s="100"/>
      <c r="I1781" s="100"/>
      <c r="J1781" s="100"/>
      <c r="K1781" s="100"/>
      <c r="L1781" s="100"/>
      <c r="M1781" s="100"/>
      <c r="N1781" s="100"/>
      <c r="O1781" s="100"/>
      <c r="P1781" s="100"/>
    </row>
    <row r="1782" spans="1:16">
      <c r="A1782" s="101" t="s">
        <v>1095</v>
      </c>
      <c r="B1782" s="96" t="s">
        <v>1342</v>
      </c>
      <c r="C1782" s="98">
        <v>1038.0999999999999</v>
      </c>
      <c r="D1782" s="116" t="s">
        <v>1268</v>
      </c>
      <c r="E1782" s="100"/>
      <c r="F1782" s="100"/>
      <c r="G1782" s="100"/>
      <c r="H1782" s="100"/>
      <c r="I1782" s="100"/>
      <c r="J1782" s="100"/>
      <c r="K1782" s="100"/>
      <c r="L1782" s="100"/>
      <c r="M1782" s="100"/>
      <c r="N1782" s="100"/>
      <c r="O1782" s="100"/>
      <c r="P1782" s="100"/>
    </row>
    <row r="1783" spans="1:16">
      <c r="A1783" s="101" t="s">
        <v>1343</v>
      </c>
      <c r="B1783" s="96" t="s">
        <v>1344</v>
      </c>
      <c r="C1783" s="98">
        <v>1021.5</v>
      </c>
      <c r="D1783" s="116" t="s">
        <v>1268</v>
      </c>
      <c r="E1783" s="100"/>
      <c r="F1783" s="100"/>
      <c r="G1783" s="100"/>
      <c r="H1783" s="100"/>
      <c r="I1783" s="100"/>
      <c r="J1783" s="100"/>
      <c r="K1783" s="100"/>
      <c r="L1783" s="100"/>
      <c r="M1783" s="100"/>
      <c r="N1783" s="100"/>
      <c r="O1783" s="100"/>
      <c r="P1783" s="100"/>
    </row>
    <row r="1784" spans="1:16">
      <c r="A1784" s="101" t="s">
        <v>1345</v>
      </c>
      <c r="B1784" s="96" t="s">
        <v>894</v>
      </c>
      <c r="C1784" s="97">
        <v>896</v>
      </c>
      <c r="D1784" s="116" t="s">
        <v>1268</v>
      </c>
      <c r="E1784" s="100"/>
      <c r="F1784" s="100"/>
      <c r="G1784" s="100"/>
      <c r="H1784" s="100"/>
      <c r="I1784" s="100"/>
      <c r="J1784" s="100"/>
      <c r="K1784" s="100"/>
      <c r="L1784" s="100"/>
      <c r="M1784" s="100"/>
      <c r="N1784" s="100"/>
      <c r="O1784" s="100"/>
      <c r="P1784" s="100"/>
    </row>
    <row r="1785" spans="1:16">
      <c r="A1785" s="101" t="s">
        <v>1346</v>
      </c>
      <c r="B1785" s="96" t="s">
        <v>1347</v>
      </c>
      <c r="C1785" s="97">
        <v>855.09</v>
      </c>
      <c r="D1785" s="116" t="s">
        <v>1268</v>
      </c>
      <c r="E1785" s="100"/>
      <c r="F1785" s="100"/>
      <c r="G1785" s="100"/>
      <c r="H1785" s="100"/>
      <c r="I1785" s="100"/>
      <c r="J1785" s="100"/>
      <c r="K1785" s="100"/>
      <c r="L1785" s="100"/>
      <c r="M1785" s="100"/>
      <c r="N1785" s="100"/>
      <c r="O1785" s="100"/>
      <c r="P1785" s="100"/>
    </row>
    <row r="1786" spans="1:16">
      <c r="A1786" s="101" t="s">
        <v>1348</v>
      </c>
      <c r="B1786" s="96" t="s">
        <v>1349</v>
      </c>
      <c r="C1786" s="97">
        <v>828.26</v>
      </c>
      <c r="D1786" s="116" t="s">
        <v>1268</v>
      </c>
      <c r="E1786" s="100"/>
      <c r="F1786" s="100"/>
      <c r="G1786" s="100"/>
      <c r="H1786" s="100"/>
      <c r="I1786" s="100"/>
      <c r="J1786" s="100"/>
      <c r="K1786" s="100"/>
      <c r="L1786" s="100"/>
      <c r="M1786" s="100"/>
      <c r="N1786" s="100"/>
      <c r="O1786" s="100"/>
      <c r="P1786" s="100"/>
    </row>
    <row r="1787" spans="1:16">
      <c r="A1787" s="101" t="s">
        <v>1350</v>
      </c>
      <c r="B1787" s="96" t="s">
        <v>1351</v>
      </c>
      <c r="C1787" s="97">
        <v>775.02</v>
      </c>
      <c r="D1787" s="116" t="s">
        <v>1268</v>
      </c>
      <c r="E1787" s="100"/>
      <c r="F1787" s="100"/>
      <c r="G1787" s="100"/>
      <c r="H1787" s="100"/>
      <c r="I1787" s="100"/>
      <c r="J1787" s="100"/>
      <c r="K1787" s="100"/>
      <c r="L1787" s="100"/>
      <c r="M1787" s="100"/>
      <c r="N1787" s="100"/>
      <c r="O1787" s="100"/>
      <c r="P1787" s="100"/>
    </row>
    <row r="1788" spans="1:16">
      <c r="A1788" s="101" t="s">
        <v>1352</v>
      </c>
      <c r="B1788" s="96" t="s">
        <v>1353</v>
      </c>
      <c r="C1788" s="97">
        <v>762.15</v>
      </c>
      <c r="D1788" s="116" t="s">
        <v>1268</v>
      </c>
      <c r="E1788" s="100"/>
      <c r="F1788" s="100"/>
      <c r="G1788" s="100"/>
      <c r="H1788" s="100"/>
      <c r="I1788" s="100"/>
      <c r="J1788" s="100"/>
      <c r="K1788" s="100"/>
      <c r="L1788" s="100"/>
      <c r="M1788" s="100"/>
      <c r="N1788" s="100"/>
      <c r="O1788" s="100"/>
      <c r="P1788" s="100"/>
    </row>
    <row r="1789" spans="1:16">
      <c r="A1789" s="101" t="s">
        <v>1354</v>
      </c>
      <c r="B1789" s="96" t="s">
        <v>1355</v>
      </c>
      <c r="C1789" s="97">
        <v>734.4</v>
      </c>
      <c r="D1789" s="116" t="s">
        <v>1268</v>
      </c>
      <c r="E1789" s="100"/>
      <c r="F1789" s="100"/>
      <c r="G1789" s="100"/>
      <c r="H1789" s="100"/>
      <c r="I1789" s="100"/>
      <c r="J1789" s="100"/>
      <c r="K1789" s="100"/>
      <c r="L1789" s="100"/>
      <c r="M1789" s="100"/>
      <c r="N1789" s="100"/>
      <c r="O1789" s="100"/>
      <c r="P1789" s="100"/>
    </row>
    <row r="1790" spans="1:16">
      <c r="A1790" s="101" t="s">
        <v>1254</v>
      </c>
      <c r="B1790" s="96" t="s">
        <v>1356</v>
      </c>
      <c r="C1790" s="97">
        <v>729.3</v>
      </c>
      <c r="D1790" s="116" t="s">
        <v>1268</v>
      </c>
      <c r="E1790" s="100"/>
      <c r="F1790" s="100"/>
      <c r="G1790" s="100"/>
      <c r="H1790" s="100"/>
      <c r="I1790" s="100"/>
      <c r="J1790" s="100"/>
      <c r="K1790" s="100"/>
      <c r="L1790" s="100"/>
      <c r="M1790" s="100"/>
      <c r="N1790" s="100"/>
      <c r="O1790" s="100"/>
      <c r="P1790" s="100"/>
    </row>
    <row r="1791" spans="1:16">
      <c r="A1791" s="101" t="s">
        <v>1357</v>
      </c>
      <c r="B1791" s="96" t="s">
        <v>688</v>
      </c>
      <c r="C1791" s="97">
        <v>708.51</v>
      </c>
      <c r="D1791" s="116" t="s">
        <v>1268</v>
      </c>
      <c r="E1791" s="100"/>
      <c r="F1791" s="100"/>
      <c r="G1791" s="100"/>
      <c r="H1791" s="100"/>
      <c r="I1791" s="100"/>
      <c r="J1791" s="100"/>
      <c r="K1791" s="100"/>
      <c r="L1791" s="100"/>
      <c r="M1791" s="100"/>
      <c r="N1791" s="100"/>
      <c r="O1791" s="100"/>
      <c r="P1791" s="100"/>
    </row>
    <row r="1792" spans="1:16">
      <c r="A1792" s="101" t="s">
        <v>1358</v>
      </c>
      <c r="B1792" s="96" t="s">
        <v>1359</v>
      </c>
      <c r="C1792" s="97">
        <v>693.88</v>
      </c>
      <c r="D1792" s="116" t="s">
        <v>1268</v>
      </c>
      <c r="E1792" s="100"/>
      <c r="F1792" s="100"/>
      <c r="G1792" s="100"/>
      <c r="H1792" s="100"/>
      <c r="I1792" s="100"/>
      <c r="J1792" s="100"/>
      <c r="K1792" s="100"/>
      <c r="L1792" s="100"/>
      <c r="M1792" s="100"/>
      <c r="N1792" s="100"/>
      <c r="O1792" s="100"/>
      <c r="P1792" s="100"/>
    </row>
    <row r="1793" spans="1:16">
      <c r="A1793" s="101" t="s">
        <v>1360</v>
      </c>
      <c r="B1793" s="96" t="s">
        <v>1361</v>
      </c>
      <c r="C1793" s="97">
        <v>671.67</v>
      </c>
      <c r="D1793" s="116" t="s">
        <v>1268</v>
      </c>
      <c r="E1793" s="100"/>
      <c r="F1793" s="100"/>
      <c r="G1793" s="100"/>
      <c r="H1793" s="100"/>
      <c r="I1793" s="100"/>
      <c r="J1793" s="100"/>
      <c r="K1793" s="100"/>
      <c r="L1793" s="100"/>
      <c r="M1793" s="100"/>
      <c r="N1793" s="100"/>
      <c r="O1793" s="100"/>
      <c r="P1793" s="100"/>
    </row>
    <row r="1794" spans="1:16">
      <c r="A1794" s="101" t="s">
        <v>1360</v>
      </c>
      <c r="B1794" s="96" t="s">
        <v>1362</v>
      </c>
      <c r="C1794" s="97">
        <v>658.99</v>
      </c>
      <c r="D1794" s="116" t="s">
        <v>1268</v>
      </c>
      <c r="E1794" s="100"/>
      <c r="F1794" s="100"/>
      <c r="G1794" s="100"/>
      <c r="H1794" s="100"/>
      <c r="I1794" s="100"/>
      <c r="J1794" s="100"/>
      <c r="K1794" s="100"/>
      <c r="L1794" s="100"/>
      <c r="M1794" s="100"/>
      <c r="N1794" s="100"/>
      <c r="O1794" s="100"/>
      <c r="P1794" s="100"/>
    </row>
    <row r="1795" spans="1:16">
      <c r="A1795" s="101" t="s">
        <v>1363</v>
      </c>
      <c r="B1795" s="96" t="s">
        <v>1364</v>
      </c>
      <c r="C1795" s="97">
        <v>599.51</v>
      </c>
      <c r="D1795" s="116" t="s">
        <v>1268</v>
      </c>
      <c r="E1795" s="100"/>
      <c r="F1795" s="100"/>
      <c r="G1795" s="100"/>
      <c r="H1795" s="100"/>
      <c r="I1795" s="100"/>
      <c r="J1795" s="100"/>
      <c r="K1795" s="100"/>
      <c r="L1795" s="100"/>
      <c r="M1795" s="100"/>
      <c r="N1795" s="100"/>
      <c r="O1795" s="100"/>
      <c r="P1795" s="100"/>
    </row>
    <row r="1796" spans="1:16">
      <c r="A1796" s="101" t="s">
        <v>1365</v>
      </c>
      <c r="B1796" s="96" t="s">
        <v>1366</v>
      </c>
      <c r="C1796" s="97">
        <v>510.1</v>
      </c>
      <c r="D1796" s="116" t="s">
        <v>1268</v>
      </c>
      <c r="E1796" s="100"/>
      <c r="F1796" s="100"/>
      <c r="G1796" s="100"/>
      <c r="H1796" s="100"/>
      <c r="I1796" s="100"/>
      <c r="J1796" s="100"/>
      <c r="K1796" s="100"/>
      <c r="L1796" s="100"/>
      <c r="M1796" s="100"/>
      <c r="N1796" s="100"/>
      <c r="O1796" s="100"/>
      <c r="P1796" s="100"/>
    </row>
    <row r="1797" spans="1:16">
      <c r="A1797" s="101" t="s">
        <v>1367</v>
      </c>
      <c r="B1797" s="96" t="s">
        <v>1368</v>
      </c>
      <c r="C1797" s="97">
        <v>487.15</v>
      </c>
      <c r="D1797" s="116" t="s">
        <v>1268</v>
      </c>
      <c r="E1797" s="100"/>
      <c r="F1797" s="100"/>
      <c r="G1797" s="100"/>
      <c r="H1797" s="100"/>
      <c r="I1797" s="100"/>
      <c r="J1797" s="100"/>
      <c r="K1797" s="100"/>
      <c r="L1797" s="100"/>
      <c r="M1797" s="100"/>
      <c r="N1797" s="100"/>
      <c r="O1797" s="100"/>
      <c r="P1797" s="100"/>
    </row>
    <row r="1798" spans="1:16">
      <c r="A1798" s="101" t="s">
        <v>1369</v>
      </c>
      <c r="B1798" s="96" t="s">
        <v>1370</v>
      </c>
      <c r="C1798" s="97">
        <v>442.46</v>
      </c>
      <c r="D1798" s="116" t="s">
        <v>1268</v>
      </c>
      <c r="E1798" s="100"/>
      <c r="F1798" s="100"/>
      <c r="G1798" s="100"/>
      <c r="H1798" s="100"/>
      <c r="I1798" s="100"/>
      <c r="J1798" s="100"/>
      <c r="K1798" s="100"/>
      <c r="L1798" s="100"/>
      <c r="M1798" s="100"/>
      <c r="N1798" s="100"/>
      <c r="O1798" s="100"/>
      <c r="P1798" s="100"/>
    </row>
    <row r="1799" spans="1:16">
      <c r="A1799" s="101" t="s">
        <v>1369</v>
      </c>
      <c r="B1799" s="96" t="s">
        <v>1371</v>
      </c>
      <c r="C1799" s="97">
        <v>415.66</v>
      </c>
      <c r="D1799" s="116" t="s">
        <v>1268</v>
      </c>
      <c r="E1799" s="100"/>
      <c r="F1799" s="100"/>
      <c r="G1799" s="100"/>
      <c r="H1799" s="100"/>
      <c r="I1799" s="100"/>
      <c r="J1799" s="100"/>
      <c r="K1799" s="100"/>
      <c r="L1799" s="100"/>
      <c r="M1799" s="100"/>
      <c r="N1799" s="100"/>
      <c r="O1799" s="100"/>
      <c r="P1799" s="100"/>
    </row>
    <row r="1800" spans="1:16">
      <c r="A1800" s="101" t="s">
        <v>1372</v>
      </c>
      <c r="B1800" s="96" t="s">
        <v>1373</v>
      </c>
      <c r="C1800" s="97">
        <v>410</v>
      </c>
      <c r="D1800" s="116" t="s">
        <v>1268</v>
      </c>
      <c r="E1800" s="100"/>
      <c r="F1800" s="100"/>
      <c r="G1800" s="100"/>
      <c r="H1800" s="100"/>
      <c r="I1800" s="100"/>
      <c r="J1800" s="100"/>
      <c r="K1800" s="100"/>
      <c r="L1800" s="100"/>
      <c r="M1800" s="100"/>
      <c r="N1800" s="100"/>
      <c r="O1800" s="100"/>
      <c r="P1800" s="100"/>
    </row>
    <row r="1801" spans="1:16">
      <c r="A1801" s="101" t="s">
        <v>1154</v>
      </c>
      <c r="B1801" s="96" t="s">
        <v>1374</v>
      </c>
      <c r="C1801" s="97">
        <v>405</v>
      </c>
      <c r="D1801" s="116" t="s">
        <v>1268</v>
      </c>
      <c r="E1801" s="100"/>
      <c r="F1801" s="100"/>
      <c r="G1801" s="100"/>
      <c r="H1801" s="100"/>
      <c r="I1801" s="100"/>
      <c r="J1801" s="100"/>
      <c r="K1801" s="100"/>
      <c r="L1801" s="100"/>
      <c r="M1801" s="100"/>
      <c r="N1801" s="100"/>
      <c r="O1801" s="100"/>
      <c r="P1801" s="100"/>
    </row>
    <row r="1802" spans="1:16">
      <c r="A1802" s="101" t="s">
        <v>1154</v>
      </c>
      <c r="B1802" s="96" t="s">
        <v>1375</v>
      </c>
      <c r="C1802" s="97">
        <v>376.21</v>
      </c>
      <c r="D1802" s="116" t="s">
        <v>1268</v>
      </c>
      <c r="E1802" s="100"/>
      <c r="F1802" s="100"/>
      <c r="G1802" s="100"/>
      <c r="H1802" s="100"/>
      <c r="I1802" s="100"/>
      <c r="J1802" s="100"/>
      <c r="K1802" s="100"/>
      <c r="L1802" s="100"/>
      <c r="M1802" s="100"/>
      <c r="N1802" s="100"/>
      <c r="O1802" s="100"/>
      <c r="P1802" s="100"/>
    </row>
    <row r="1803" spans="1:16">
      <c r="A1803" s="101" t="s">
        <v>1376</v>
      </c>
      <c r="B1803" s="96" t="s">
        <v>1377</v>
      </c>
      <c r="C1803" s="97">
        <v>347.31</v>
      </c>
      <c r="D1803" s="116" t="s">
        <v>1268</v>
      </c>
      <c r="E1803" s="100"/>
      <c r="F1803" s="100"/>
      <c r="G1803" s="100"/>
      <c r="H1803" s="100"/>
      <c r="I1803" s="100"/>
      <c r="J1803" s="100"/>
      <c r="K1803" s="100"/>
      <c r="L1803" s="100"/>
      <c r="M1803" s="100"/>
      <c r="N1803" s="100"/>
      <c r="O1803" s="100"/>
      <c r="P1803" s="100"/>
    </row>
    <row r="1804" spans="1:16">
      <c r="A1804" s="101" t="s">
        <v>1378</v>
      </c>
      <c r="B1804" s="96" t="s">
        <v>1379</v>
      </c>
      <c r="C1804" s="97">
        <v>328.51</v>
      </c>
      <c r="D1804" s="116" t="s">
        <v>1268</v>
      </c>
      <c r="E1804" s="100"/>
      <c r="F1804" s="100"/>
      <c r="G1804" s="100"/>
      <c r="H1804" s="100"/>
      <c r="I1804" s="100"/>
      <c r="J1804" s="100"/>
      <c r="K1804" s="100"/>
      <c r="L1804" s="100"/>
      <c r="M1804" s="100"/>
      <c r="N1804" s="100"/>
      <c r="O1804" s="100"/>
      <c r="P1804" s="100"/>
    </row>
    <row r="1805" spans="1:16">
      <c r="A1805" s="101" t="s">
        <v>1380</v>
      </c>
      <c r="B1805" s="96" t="s">
        <v>1381</v>
      </c>
      <c r="C1805" s="97">
        <v>300.51</v>
      </c>
      <c r="D1805" s="116" t="s">
        <v>1268</v>
      </c>
      <c r="E1805" s="100"/>
      <c r="F1805" s="100"/>
      <c r="G1805" s="100"/>
      <c r="H1805" s="100"/>
      <c r="I1805" s="100"/>
      <c r="J1805" s="100"/>
      <c r="K1805" s="100"/>
      <c r="L1805" s="100"/>
      <c r="M1805" s="100"/>
      <c r="N1805" s="100"/>
      <c r="O1805" s="100"/>
      <c r="P1805" s="100"/>
    </row>
    <row r="1806" spans="1:16">
      <c r="A1806" s="101" t="s">
        <v>1369</v>
      </c>
      <c r="B1806" s="96" t="s">
        <v>1382</v>
      </c>
      <c r="C1806" s="97">
        <v>296.8</v>
      </c>
      <c r="D1806" s="116" t="s">
        <v>1268</v>
      </c>
      <c r="E1806" s="100"/>
      <c r="F1806" s="100"/>
      <c r="G1806" s="100"/>
      <c r="H1806" s="100"/>
      <c r="I1806" s="100"/>
      <c r="J1806" s="100"/>
      <c r="K1806" s="100"/>
      <c r="L1806" s="100"/>
      <c r="M1806" s="100"/>
      <c r="N1806" s="100"/>
      <c r="O1806" s="100"/>
      <c r="P1806" s="100"/>
    </row>
    <row r="1807" spans="1:16">
      <c r="A1807" s="101" t="s">
        <v>1383</v>
      </c>
      <c r="B1807" s="96" t="s">
        <v>1384</v>
      </c>
      <c r="C1807" s="97">
        <v>230</v>
      </c>
      <c r="D1807" s="116" t="s">
        <v>1268</v>
      </c>
      <c r="E1807" s="100"/>
      <c r="F1807" s="100"/>
      <c r="G1807" s="100"/>
      <c r="H1807" s="100"/>
      <c r="I1807" s="100"/>
      <c r="J1807" s="100"/>
      <c r="K1807" s="100"/>
      <c r="L1807" s="100"/>
      <c r="M1807" s="100"/>
      <c r="N1807" s="100"/>
      <c r="O1807" s="100"/>
      <c r="P1807" s="100"/>
    </row>
    <row r="1808" spans="1:16">
      <c r="A1808" s="101" t="s">
        <v>1385</v>
      </c>
      <c r="B1808" s="96" t="s">
        <v>1386</v>
      </c>
      <c r="C1808" s="97">
        <v>216</v>
      </c>
      <c r="D1808" s="116" t="s">
        <v>1268</v>
      </c>
      <c r="E1808" s="100"/>
      <c r="F1808" s="100"/>
      <c r="G1808" s="100"/>
      <c r="H1808" s="100"/>
      <c r="I1808" s="100"/>
      <c r="J1808" s="100"/>
      <c r="K1808" s="100"/>
      <c r="L1808" s="100"/>
      <c r="M1808" s="100"/>
      <c r="N1808" s="100"/>
      <c r="O1808" s="100"/>
      <c r="P1808" s="100"/>
    </row>
    <row r="1809" spans="1:16">
      <c r="A1809" s="101" t="s">
        <v>1387</v>
      </c>
      <c r="B1809" s="96" t="s">
        <v>1388</v>
      </c>
      <c r="C1809" s="97">
        <v>210</v>
      </c>
      <c r="D1809" s="116" t="s">
        <v>1268</v>
      </c>
      <c r="E1809" s="100"/>
      <c r="F1809" s="100"/>
      <c r="G1809" s="100"/>
      <c r="H1809" s="100"/>
      <c r="I1809" s="100"/>
      <c r="J1809" s="100"/>
      <c r="K1809" s="100"/>
      <c r="L1809" s="100"/>
      <c r="M1809" s="100"/>
      <c r="N1809" s="100"/>
      <c r="O1809" s="100"/>
      <c r="P1809" s="100"/>
    </row>
    <row r="1810" spans="1:16">
      <c r="A1810" s="101" t="s">
        <v>1389</v>
      </c>
      <c r="B1810" s="96" t="s">
        <v>1390</v>
      </c>
      <c r="C1810" s="97">
        <v>196.49</v>
      </c>
      <c r="D1810" s="116" t="s">
        <v>1268</v>
      </c>
      <c r="E1810" s="100"/>
      <c r="F1810" s="100"/>
      <c r="G1810" s="100"/>
      <c r="H1810" s="100"/>
      <c r="I1810" s="100"/>
      <c r="J1810" s="100"/>
      <c r="K1810" s="100"/>
      <c r="L1810" s="100"/>
      <c r="M1810" s="100"/>
      <c r="N1810" s="100"/>
      <c r="O1810" s="100"/>
      <c r="P1810" s="100"/>
    </row>
    <row r="1811" spans="1:16">
      <c r="A1811" s="101" t="s">
        <v>1391</v>
      </c>
      <c r="B1811" s="96" t="s">
        <v>1392</v>
      </c>
      <c r="C1811" s="97">
        <v>170.13</v>
      </c>
      <c r="D1811" s="116" t="s">
        <v>1268</v>
      </c>
      <c r="E1811" s="100"/>
      <c r="F1811" s="100"/>
      <c r="G1811" s="100"/>
      <c r="H1811" s="100"/>
      <c r="I1811" s="100"/>
      <c r="J1811" s="100"/>
      <c r="K1811" s="100"/>
      <c r="L1811" s="100"/>
      <c r="M1811" s="100"/>
      <c r="N1811" s="100"/>
      <c r="O1811" s="100"/>
      <c r="P1811" s="100"/>
    </row>
    <row r="1812" spans="1:16">
      <c r="A1812" s="101" t="s">
        <v>1330</v>
      </c>
      <c r="B1812" s="96" t="s">
        <v>1393</v>
      </c>
      <c r="C1812" s="97">
        <v>170</v>
      </c>
      <c r="D1812" s="116" t="s">
        <v>1268</v>
      </c>
      <c r="E1812" s="100"/>
      <c r="F1812" s="100"/>
      <c r="G1812" s="100"/>
      <c r="H1812" s="100"/>
      <c r="I1812" s="100"/>
      <c r="J1812" s="100"/>
      <c r="K1812" s="100"/>
      <c r="L1812" s="100"/>
      <c r="M1812" s="100"/>
      <c r="N1812" s="100"/>
      <c r="O1812" s="100"/>
      <c r="P1812" s="100"/>
    </row>
    <row r="1813" spans="1:16">
      <c r="A1813" s="101" t="s">
        <v>1394</v>
      </c>
      <c r="B1813" s="96" t="s">
        <v>1395</v>
      </c>
      <c r="C1813" s="97">
        <v>164</v>
      </c>
      <c r="D1813" s="116" t="s">
        <v>1268</v>
      </c>
      <c r="E1813" s="100"/>
      <c r="F1813" s="100"/>
      <c r="G1813" s="100"/>
      <c r="H1813" s="100"/>
      <c r="I1813" s="100"/>
      <c r="J1813" s="100"/>
      <c r="K1813" s="100"/>
      <c r="L1813" s="100"/>
      <c r="M1813" s="100"/>
      <c r="N1813" s="100"/>
      <c r="O1813" s="100"/>
      <c r="P1813" s="100"/>
    </row>
    <row r="1814" spans="1:16">
      <c r="A1814" s="101" t="s">
        <v>1396</v>
      </c>
      <c r="B1814" s="96" t="s">
        <v>895</v>
      </c>
      <c r="C1814" s="97">
        <v>156.80000000000001</v>
      </c>
      <c r="D1814" s="116" t="s">
        <v>1268</v>
      </c>
      <c r="E1814" s="100"/>
      <c r="F1814" s="100"/>
      <c r="G1814" s="100"/>
      <c r="H1814" s="100"/>
      <c r="I1814" s="100"/>
      <c r="J1814" s="100"/>
      <c r="K1814" s="100"/>
      <c r="L1814" s="100"/>
      <c r="M1814" s="100"/>
      <c r="N1814" s="100"/>
      <c r="O1814" s="100"/>
      <c r="P1814" s="100"/>
    </row>
    <row r="1815" spans="1:16">
      <c r="A1815" s="101" t="s">
        <v>1369</v>
      </c>
      <c r="B1815" s="96" t="s">
        <v>1397</v>
      </c>
      <c r="C1815" s="97">
        <v>152.84</v>
      </c>
      <c r="D1815" s="116" t="s">
        <v>1268</v>
      </c>
      <c r="E1815" s="100"/>
      <c r="F1815" s="100"/>
      <c r="G1815" s="100"/>
      <c r="H1815" s="100"/>
      <c r="I1815" s="100"/>
      <c r="J1815" s="100"/>
      <c r="K1815" s="100"/>
      <c r="L1815" s="100"/>
      <c r="M1815" s="100"/>
      <c r="N1815" s="100"/>
      <c r="O1815" s="100"/>
      <c r="P1815" s="100"/>
    </row>
    <row r="1816" spans="1:16">
      <c r="A1816" s="101" t="s">
        <v>1398</v>
      </c>
      <c r="B1816" s="96" t="s">
        <v>1399</v>
      </c>
      <c r="C1816" s="97">
        <v>147.93</v>
      </c>
      <c r="D1816" s="116" t="s">
        <v>1268</v>
      </c>
      <c r="E1816" s="100"/>
      <c r="F1816" s="100"/>
      <c r="G1816" s="100"/>
      <c r="H1816" s="100"/>
      <c r="I1816" s="100"/>
      <c r="J1816" s="100"/>
      <c r="K1816" s="100"/>
      <c r="L1816" s="100"/>
      <c r="M1816" s="100"/>
      <c r="N1816" s="100"/>
      <c r="O1816" s="100"/>
      <c r="P1816" s="100"/>
    </row>
    <row r="1817" spans="1:16">
      <c r="A1817" s="101" t="s">
        <v>1095</v>
      </c>
      <c r="B1817" s="96" t="s">
        <v>1400</v>
      </c>
      <c r="C1817" s="97">
        <v>129.69999999999999</v>
      </c>
      <c r="D1817" s="116" t="s">
        <v>1268</v>
      </c>
      <c r="E1817" s="100"/>
      <c r="F1817" s="100"/>
      <c r="G1817" s="100"/>
      <c r="H1817" s="100"/>
      <c r="I1817" s="100"/>
      <c r="J1817" s="100"/>
      <c r="K1817" s="100"/>
      <c r="L1817" s="100"/>
      <c r="M1817" s="100"/>
      <c r="N1817" s="100"/>
      <c r="O1817" s="100"/>
      <c r="P1817" s="100"/>
    </row>
    <row r="1818" spans="1:16">
      <c r="A1818" s="101" t="s">
        <v>1369</v>
      </c>
      <c r="B1818" s="96" t="s">
        <v>1401</v>
      </c>
      <c r="C1818" s="97">
        <v>123.97</v>
      </c>
      <c r="D1818" s="116" t="s">
        <v>1268</v>
      </c>
      <c r="E1818" s="100"/>
      <c r="F1818" s="100"/>
      <c r="G1818" s="100"/>
      <c r="H1818" s="100"/>
      <c r="I1818" s="100"/>
      <c r="J1818" s="100"/>
      <c r="K1818" s="100"/>
      <c r="L1818" s="100"/>
      <c r="M1818" s="100"/>
      <c r="N1818" s="100"/>
      <c r="O1818" s="100"/>
      <c r="P1818" s="100"/>
    </row>
    <row r="1819" spans="1:16">
      <c r="A1819" s="101" t="s">
        <v>1402</v>
      </c>
      <c r="B1819" s="96" t="s">
        <v>1403</v>
      </c>
      <c r="C1819" s="97">
        <v>103.31</v>
      </c>
      <c r="D1819" s="116" t="s">
        <v>1268</v>
      </c>
      <c r="E1819" s="100"/>
      <c r="F1819" s="100"/>
      <c r="G1819" s="100"/>
      <c r="H1819" s="100"/>
      <c r="I1819" s="100"/>
      <c r="J1819" s="100"/>
      <c r="K1819" s="100"/>
      <c r="L1819" s="100"/>
      <c r="M1819" s="100"/>
      <c r="N1819" s="100"/>
      <c r="O1819" s="100"/>
      <c r="P1819" s="100"/>
    </row>
    <row r="1820" spans="1:16">
      <c r="A1820" s="101" t="s">
        <v>1369</v>
      </c>
      <c r="B1820" s="96" t="s">
        <v>1404</v>
      </c>
      <c r="C1820" s="97">
        <v>78.510000000000005</v>
      </c>
      <c r="D1820" s="116" t="s">
        <v>1268</v>
      </c>
      <c r="E1820" s="100"/>
      <c r="F1820" s="100"/>
      <c r="G1820" s="100"/>
      <c r="H1820" s="100"/>
      <c r="I1820" s="100"/>
      <c r="J1820" s="100"/>
      <c r="K1820" s="100"/>
      <c r="L1820" s="100"/>
      <c r="M1820" s="100"/>
      <c r="N1820" s="100"/>
      <c r="O1820" s="100"/>
      <c r="P1820" s="100"/>
    </row>
    <row r="1821" spans="1:16">
      <c r="A1821" s="101" t="s">
        <v>1343</v>
      </c>
      <c r="B1821" s="96" t="s">
        <v>1405</v>
      </c>
      <c r="C1821" s="97">
        <v>53.61</v>
      </c>
      <c r="D1821" s="116" t="s">
        <v>1268</v>
      </c>
      <c r="E1821" s="100"/>
      <c r="F1821" s="100"/>
      <c r="G1821" s="100"/>
      <c r="H1821" s="100"/>
      <c r="I1821" s="100"/>
      <c r="J1821" s="100"/>
      <c r="K1821" s="100"/>
      <c r="L1821" s="100"/>
      <c r="M1821" s="100"/>
      <c r="N1821" s="100"/>
      <c r="O1821" s="100"/>
      <c r="P1821" s="100"/>
    </row>
    <row r="1822" spans="1:16">
      <c r="A1822" s="101" t="s">
        <v>1369</v>
      </c>
      <c r="B1822" s="96" t="s">
        <v>1406</v>
      </c>
      <c r="C1822" s="97">
        <v>41.81</v>
      </c>
      <c r="D1822" s="116" t="s">
        <v>1268</v>
      </c>
      <c r="E1822" s="100"/>
      <c r="F1822" s="100"/>
      <c r="G1822" s="100"/>
      <c r="H1822" s="100"/>
      <c r="I1822" s="100"/>
      <c r="J1822" s="100"/>
      <c r="K1822" s="100"/>
      <c r="L1822" s="100"/>
      <c r="M1822" s="100"/>
      <c r="N1822" s="100"/>
      <c r="O1822" s="100"/>
      <c r="P1822" s="100"/>
    </row>
    <row r="1823" spans="1:16">
      <c r="A1823" s="101" t="s">
        <v>1231</v>
      </c>
      <c r="B1823" s="96" t="s">
        <v>1407</v>
      </c>
      <c r="C1823" s="97">
        <v>37.19</v>
      </c>
      <c r="D1823" s="116" t="s">
        <v>1268</v>
      </c>
      <c r="E1823" s="100"/>
      <c r="F1823" s="100"/>
      <c r="G1823" s="100"/>
      <c r="H1823" s="100"/>
      <c r="I1823" s="100"/>
      <c r="J1823" s="100"/>
      <c r="K1823" s="100"/>
      <c r="L1823" s="100"/>
      <c r="M1823" s="100"/>
      <c r="N1823" s="100"/>
      <c r="O1823" s="100"/>
      <c r="P1823" s="100"/>
    </row>
    <row r="1824" spans="1:16">
      <c r="A1824" s="101" t="s">
        <v>1231</v>
      </c>
      <c r="B1824" s="96" t="s">
        <v>1408</v>
      </c>
      <c r="C1824" s="97">
        <v>28.93</v>
      </c>
      <c r="D1824" s="116" t="s">
        <v>1268</v>
      </c>
      <c r="E1824" s="100"/>
      <c r="F1824" s="100"/>
      <c r="G1824" s="100"/>
      <c r="H1824" s="100"/>
      <c r="I1824" s="100"/>
      <c r="J1824" s="100"/>
      <c r="K1824" s="100"/>
      <c r="L1824" s="100"/>
      <c r="M1824" s="100"/>
      <c r="N1824" s="100"/>
      <c r="O1824" s="100"/>
      <c r="P1824" s="100"/>
    </row>
    <row r="1825" spans="1:16">
      <c r="A1825" s="101" t="s">
        <v>1409</v>
      </c>
      <c r="B1825" s="96" t="s">
        <v>1410</v>
      </c>
      <c r="C1825" s="97">
        <v>16.559999999999999</v>
      </c>
      <c r="D1825" s="116" t="s">
        <v>1268</v>
      </c>
      <c r="E1825" s="100"/>
      <c r="F1825" s="100"/>
      <c r="G1825" s="100"/>
      <c r="H1825" s="100"/>
      <c r="I1825" s="100"/>
      <c r="J1825" s="100"/>
      <c r="K1825" s="100"/>
      <c r="L1825" s="100"/>
      <c r="M1825" s="100"/>
      <c r="N1825" s="100"/>
      <c r="O1825" s="100"/>
      <c r="P1825" s="100"/>
    </row>
    <row r="1826" spans="1:16">
      <c r="A1826" s="101" t="s">
        <v>1411</v>
      </c>
      <c r="B1826" s="96" t="s">
        <v>1412</v>
      </c>
      <c r="C1826" s="97">
        <v>11.57</v>
      </c>
      <c r="D1826" s="116" t="s">
        <v>1268</v>
      </c>
      <c r="E1826" s="100"/>
      <c r="F1826" s="100"/>
      <c r="G1826" s="100"/>
      <c r="H1826" s="100"/>
      <c r="I1826" s="100"/>
      <c r="J1826" s="100"/>
      <c r="K1826" s="100"/>
      <c r="L1826" s="100"/>
      <c r="M1826" s="100"/>
      <c r="N1826" s="100"/>
      <c r="O1826" s="100"/>
      <c r="P1826" s="100"/>
    </row>
    <row r="1827" spans="1:16">
      <c r="A1827" s="101" t="s">
        <v>1223</v>
      </c>
      <c r="B1827" s="96" t="s">
        <v>1413</v>
      </c>
      <c r="C1827" s="97">
        <v>7.19</v>
      </c>
      <c r="D1827" s="116" t="s">
        <v>1268</v>
      </c>
      <c r="E1827" s="100"/>
      <c r="F1827" s="100"/>
      <c r="G1827" s="100"/>
      <c r="H1827" s="100"/>
      <c r="I1827" s="100"/>
      <c r="J1827" s="100"/>
      <c r="K1827" s="100"/>
      <c r="L1827" s="100"/>
      <c r="M1827" s="100"/>
      <c r="N1827" s="100"/>
      <c r="O1827" s="100"/>
      <c r="P1827" s="100"/>
    </row>
    <row r="1829" spans="1:16">
      <c r="A1829" s="97" t="s">
        <v>0</v>
      </c>
      <c r="B1829" s="94" t="s">
        <v>1</v>
      </c>
      <c r="C1829" s="94" t="s">
        <v>2</v>
      </c>
      <c r="D1829" s="94" t="s">
        <v>871</v>
      </c>
    </row>
    <row r="1830" spans="1:16">
      <c r="A1830" s="101" t="s">
        <v>1447</v>
      </c>
      <c r="B1830" s="105" t="s">
        <v>1448</v>
      </c>
      <c r="C1830" s="113">
        <v>1897.28</v>
      </c>
      <c r="D1830" s="109" t="s">
        <v>1136</v>
      </c>
    </row>
    <row r="1831" spans="1:16">
      <c r="A1831" s="101" t="s">
        <v>1449</v>
      </c>
      <c r="B1831" s="105" t="s">
        <v>1068</v>
      </c>
      <c r="C1831" s="110">
        <v>222.34</v>
      </c>
      <c r="D1831" s="109" t="s">
        <v>1136</v>
      </c>
    </row>
    <row r="1832" spans="1:16">
      <c r="A1832" s="101" t="s">
        <v>1450</v>
      </c>
      <c r="B1832" s="105" t="s">
        <v>1158</v>
      </c>
      <c r="C1832" s="113">
        <v>2244.5500000000002</v>
      </c>
      <c r="D1832" s="109" t="s">
        <v>1136</v>
      </c>
    </row>
    <row r="1833" spans="1:16">
      <c r="A1833" s="101" t="s">
        <v>1451</v>
      </c>
      <c r="B1833" s="105" t="s">
        <v>688</v>
      </c>
      <c r="C1833" s="110">
        <v>153.13999999999999</v>
      </c>
      <c r="D1833" s="109" t="s">
        <v>1136</v>
      </c>
    </row>
    <row r="1834" spans="1:16">
      <c r="A1834" s="101" t="s">
        <v>1451</v>
      </c>
      <c r="B1834" s="105" t="s">
        <v>688</v>
      </c>
      <c r="C1834" s="110">
        <v>19.14</v>
      </c>
      <c r="D1834" s="109" t="s">
        <v>1136</v>
      </c>
    </row>
    <row r="1835" spans="1:16">
      <c r="A1835" s="101" t="s">
        <v>1452</v>
      </c>
      <c r="B1835" s="105" t="s">
        <v>1453</v>
      </c>
      <c r="C1835" s="110">
        <v>249</v>
      </c>
      <c r="D1835" s="109" t="s">
        <v>1136</v>
      </c>
    </row>
    <row r="1836" spans="1:16">
      <c r="A1836" s="101" t="s">
        <v>1449</v>
      </c>
      <c r="B1836" s="105" t="s">
        <v>894</v>
      </c>
      <c r="C1836" s="110">
        <v>874.83</v>
      </c>
      <c r="D1836" s="109" t="s">
        <v>1136</v>
      </c>
    </row>
    <row r="1837" spans="1:16">
      <c r="A1837" s="101" t="s">
        <v>1447</v>
      </c>
      <c r="B1837" s="105" t="s">
        <v>1137</v>
      </c>
      <c r="C1837" s="110">
        <v>436.57</v>
      </c>
      <c r="D1837" s="109" t="s">
        <v>1136</v>
      </c>
    </row>
    <row r="1838" spans="1:16">
      <c r="A1838" s="101" t="s">
        <v>1450</v>
      </c>
      <c r="B1838" s="105" t="s">
        <v>1158</v>
      </c>
      <c r="C1838" s="113">
        <v>4658.5</v>
      </c>
      <c r="D1838" s="109" t="s">
        <v>1136</v>
      </c>
    </row>
    <row r="1839" spans="1:16">
      <c r="A1839" s="101" t="s">
        <v>1450</v>
      </c>
      <c r="B1839" s="105" t="s">
        <v>1139</v>
      </c>
      <c r="C1839" s="113">
        <v>2044.9</v>
      </c>
      <c r="D1839" s="109" t="s">
        <v>1136</v>
      </c>
    </row>
    <row r="1840" spans="1:16">
      <c r="A1840" s="101" t="s">
        <v>1447</v>
      </c>
      <c r="B1840" s="105" t="s">
        <v>1137</v>
      </c>
      <c r="C1840" s="113">
        <v>1156.29</v>
      </c>
      <c r="D1840" s="109" t="s">
        <v>1136</v>
      </c>
    </row>
    <row r="1841" spans="1:4">
      <c r="A1841" s="101" t="s">
        <v>1447</v>
      </c>
      <c r="B1841" s="105" t="s">
        <v>1137</v>
      </c>
      <c r="C1841" s="110">
        <v>418.66</v>
      </c>
      <c r="D1841" s="109" t="s">
        <v>1136</v>
      </c>
    </row>
    <row r="1842" spans="1:4">
      <c r="A1842" s="101" t="s">
        <v>1454</v>
      </c>
      <c r="B1842" s="105" t="s">
        <v>1455</v>
      </c>
      <c r="C1842" s="113">
        <v>8068.48</v>
      </c>
      <c r="D1842" s="109" t="s">
        <v>1136</v>
      </c>
    </row>
    <row r="1843" spans="1:4">
      <c r="A1843" s="101" t="s">
        <v>1456</v>
      </c>
      <c r="B1843" s="105" t="s">
        <v>1457</v>
      </c>
      <c r="C1843" s="113">
        <v>3025</v>
      </c>
      <c r="D1843" s="109" t="s">
        <v>1136</v>
      </c>
    </row>
    <row r="1844" spans="1:4">
      <c r="A1844" s="101" t="s">
        <v>1452</v>
      </c>
      <c r="B1844" s="105" t="s">
        <v>1200</v>
      </c>
      <c r="C1844" s="110">
        <v>159.9</v>
      </c>
      <c r="D1844" s="109" t="s">
        <v>1136</v>
      </c>
    </row>
    <row r="1845" spans="1:4">
      <c r="A1845" s="101" t="s">
        <v>1458</v>
      </c>
      <c r="B1845" s="105" t="s">
        <v>1459</v>
      </c>
      <c r="C1845" s="110">
        <v>999.98</v>
      </c>
      <c r="D1845" s="109" t="s">
        <v>1136</v>
      </c>
    </row>
    <row r="1846" spans="1:4">
      <c r="A1846" s="101" t="s">
        <v>1460</v>
      </c>
      <c r="B1846" s="96" t="s">
        <v>1000</v>
      </c>
      <c r="C1846" s="113">
        <v>3972.56</v>
      </c>
      <c r="D1846" s="114" t="s">
        <v>1232</v>
      </c>
    </row>
    <row r="1847" spans="1:4">
      <c r="A1847" s="101" t="s">
        <v>1460</v>
      </c>
      <c r="B1847" s="96" t="s">
        <v>1000</v>
      </c>
      <c r="C1847" s="113">
        <v>7845.84</v>
      </c>
      <c r="D1847" s="114" t="s">
        <v>1232</v>
      </c>
    </row>
    <row r="1848" spans="1:4">
      <c r="A1848" s="101" t="s">
        <v>1449</v>
      </c>
      <c r="B1848" s="96" t="s">
        <v>894</v>
      </c>
      <c r="C1848" s="113">
        <v>3136</v>
      </c>
      <c r="D1848" s="114" t="s">
        <v>1232</v>
      </c>
    </row>
    <row r="1849" spans="1:4">
      <c r="A1849" s="101" t="s">
        <v>1461</v>
      </c>
      <c r="B1849" s="96" t="s">
        <v>1462</v>
      </c>
      <c r="C1849" s="113">
        <v>3872.75</v>
      </c>
      <c r="D1849" s="114" t="s">
        <v>1232</v>
      </c>
    </row>
    <row r="1850" spans="1:4">
      <c r="A1850" s="101" t="s">
        <v>1449</v>
      </c>
      <c r="B1850" s="96" t="s">
        <v>958</v>
      </c>
      <c r="C1850" s="113">
        <v>8385</v>
      </c>
      <c r="D1850" s="114" t="s">
        <v>1232</v>
      </c>
    </row>
    <row r="1851" spans="1:4">
      <c r="A1851" s="101" t="s">
        <v>1449</v>
      </c>
      <c r="B1851" s="96" t="s">
        <v>1068</v>
      </c>
      <c r="C1851" s="110">
        <v>800</v>
      </c>
      <c r="D1851" s="114" t="s">
        <v>1232</v>
      </c>
    </row>
    <row r="1852" spans="1:4">
      <c r="A1852" s="101" t="s">
        <v>1461</v>
      </c>
      <c r="B1852" s="96" t="s">
        <v>1463</v>
      </c>
      <c r="C1852" s="113">
        <v>7600</v>
      </c>
      <c r="D1852" s="114" t="s">
        <v>1232</v>
      </c>
    </row>
    <row r="1853" spans="1:4">
      <c r="A1853" s="101" t="s">
        <v>1449</v>
      </c>
      <c r="B1853" s="96" t="s">
        <v>894</v>
      </c>
      <c r="C1853" s="110">
        <v>357</v>
      </c>
      <c r="D1853" s="114" t="s">
        <v>1232</v>
      </c>
    </row>
    <row r="1854" spans="1:4">
      <c r="A1854" s="101" t="s">
        <v>1449</v>
      </c>
      <c r="B1854" s="96" t="s">
        <v>894</v>
      </c>
      <c r="C1854" s="110">
        <v>801</v>
      </c>
      <c r="D1854" s="114" t="s">
        <v>1232</v>
      </c>
    </row>
    <row r="1855" spans="1:4">
      <c r="A1855" s="101" t="s">
        <v>1449</v>
      </c>
      <c r="B1855" s="96" t="s">
        <v>894</v>
      </c>
      <c r="C1855" s="110">
        <v>734</v>
      </c>
      <c r="D1855" s="114" t="s">
        <v>1232</v>
      </c>
    </row>
    <row r="1856" spans="1:4">
      <c r="A1856" s="101" t="s">
        <v>1461</v>
      </c>
      <c r="B1856" s="96" t="s">
        <v>640</v>
      </c>
      <c r="C1856" s="113">
        <v>1390</v>
      </c>
      <c r="D1856" s="114" t="s">
        <v>1232</v>
      </c>
    </row>
    <row r="1857" spans="1:4">
      <c r="A1857" s="101" t="s">
        <v>1461</v>
      </c>
      <c r="B1857" s="96" t="s">
        <v>640</v>
      </c>
      <c r="C1857" s="113">
        <v>1535.3</v>
      </c>
      <c r="D1857" s="114" t="s">
        <v>1232</v>
      </c>
    </row>
    <row r="1858" spans="1:4">
      <c r="A1858" s="101" t="s">
        <v>1461</v>
      </c>
      <c r="B1858" s="96" t="s">
        <v>640</v>
      </c>
      <c r="C1858" s="113">
        <v>1844</v>
      </c>
      <c r="D1858" s="114" t="s">
        <v>1232</v>
      </c>
    </row>
    <row r="1859" spans="1:4">
      <c r="A1859" s="101" t="s">
        <v>1461</v>
      </c>
      <c r="B1859" s="96" t="s">
        <v>640</v>
      </c>
      <c r="C1859" s="113">
        <v>3655</v>
      </c>
      <c r="D1859" s="114" t="s">
        <v>1232</v>
      </c>
    </row>
    <row r="1860" spans="1:4">
      <c r="A1860" s="101" t="s">
        <v>1464</v>
      </c>
      <c r="B1860" s="96" t="s">
        <v>1465</v>
      </c>
      <c r="C1860" s="113">
        <v>7689</v>
      </c>
      <c r="D1860" s="114" t="s">
        <v>1232</v>
      </c>
    </row>
    <row r="1861" spans="1:4">
      <c r="A1861" s="101" t="s">
        <v>1449</v>
      </c>
      <c r="B1861" s="96" t="s">
        <v>1466</v>
      </c>
      <c r="C1861" s="113">
        <v>4532.8</v>
      </c>
      <c r="D1861" s="114" t="s">
        <v>1232</v>
      </c>
    </row>
    <row r="1862" spans="1:4">
      <c r="A1862" s="101" t="s">
        <v>1464</v>
      </c>
      <c r="B1862" s="96" t="s">
        <v>1078</v>
      </c>
      <c r="C1862" s="113">
        <v>4358.7</v>
      </c>
      <c r="D1862" s="114" t="s">
        <v>1232</v>
      </c>
    </row>
    <row r="1863" spans="1:4">
      <c r="A1863" s="101" t="s">
        <v>1449</v>
      </c>
      <c r="B1863" s="96" t="s">
        <v>894</v>
      </c>
      <c r="C1863" s="113">
        <v>2691</v>
      </c>
      <c r="D1863" s="114" t="s">
        <v>1232</v>
      </c>
    </row>
    <row r="1864" spans="1:4">
      <c r="A1864" s="101" t="s">
        <v>1449</v>
      </c>
      <c r="B1864" s="96" t="s">
        <v>958</v>
      </c>
      <c r="C1864" s="113">
        <v>38888</v>
      </c>
      <c r="D1864" s="114" t="s">
        <v>1232</v>
      </c>
    </row>
    <row r="1865" spans="1:4">
      <c r="A1865" s="101" t="s">
        <v>1461</v>
      </c>
      <c r="B1865" s="96" t="s">
        <v>1087</v>
      </c>
      <c r="C1865" s="113">
        <v>1180</v>
      </c>
      <c r="D1865" s="114" t="s">
        <v>1232</v>
      </c>
    </row>
    <row r="1866" spans="1:4">
      <c r="A1866" s="101" t="s">
        <v>1461</v>
      </c>
      <c r="B1866" s="96" t="s">
        <v>1087</v>
      </c>
      <c r="C1866" s="110">
        <v>879.74</v>
      </c>
      <c r="D1866" s="114" t="s">
        <v>1232</v>
      </c>
    </row>
    <row r="1867" spans="1:4">
      <c r="A1867" s="101" t="s">
        <v>1464</v>
      </c>
      <c r="B1867" s="96" t="s">
        <v>1467</v>
      </c>
      <c r="C1867" s="110">
        <v>479.16</v>
      </c>
      <c r="D1867" s="114" t="s">
        <v>1232</v>
      </c>
    </row>
    <row r="1868" spans="1:4">
      <c r="A1868" s="101" t="s">
        <v>1449</v>
      </c>
      <c r="B1868" s="96" t="s">
        <v>1468</v>
      </c>
      <c r="C1868" s="113">
        <v>1015.47</v>
      </c>
      <c r="D1868" s="114" t="s">
        <v>1232</v>
      </c>
    </row>
    <row r="1869" spans="1:4">
      <c r="A1869" s="101" t="s">
        <v>1461</v>
      </c>
      <c r="B1869" s="96" t="s">
        <v>1469</v>
      </c>
      <c r="C1869" s="113">
        <v>4030</v>
      </c>
      <c r="D1869" s="114" t="s">
        <v>1232</v>
      </c>
    </row>
    <row r="1870" spans="1:4">
      <c r="A1870" s="101" t="s">
        <v>1449</v>
      </c>
      <c r="B1870" s="96" t="s">
        <v>894</v>
      </c>
      <c r="C1870" s="110">
        <v>414</v>
      </c>
      <c r="D1870" s="114" t="s">
        <v>1232</v>
      </c>
    </row>
    <row r="1871" spans="1:4">
      <c r="A1871" s="101" t="s">
        <v>1452</v>
      </c>
      <c r="B1871" s="96" t="s">
        <v>1470</v>
      </c>
      <c r="C1871" s="110">
        <v>248.76</v>
      </c>
      <c r="D1871" s="114" t="s">
        <v>1232</v>
      </c>
    </row>
    <row r="1872" spans="1:4">
      <c r="A1872" s="101" t="s">
        <v>1461</v>
      </c>
      <c r="B1872" s="96" t="s">
        <v>1087</v>
      </c>
      <c r="C1872" s="113">
        <v>1094.2</v>
      </c>
      <c r="D1872" s="114" t="s">
        <v>1232</v>
      </c>
    </row>
    <row r="1873" spans="1:4">
      <c r="A1873" s="101" t="s">
        <v>1449</v>
      </c>
      <c r="B1873" s="96" t="s">
        <v>1080</v>
      </c>
      <c r="C1873" s="113">
        <v>6028.55</v>
      </c>
      <c r="D1873" s="114" t="s">
        <v>1232</v>
      </c>
    </row>
    <row r="1874" spans="1:4">
      <c r="A1874" s="101" t="s">
        <v>1449</v>
      </c>
      <c r="B1874" s="96" t="s">
        <v>1466</v>
      </c>
      <c r="C1874" s="113">
        <v>3127</v>
      </c>
      <c r="D1874" s="114" t="s">
        <v>1232</v>
      </c>
    </row>
    <row r="1875" spans="1:4">
      <c r="A1875" s="101" t="s">
        <v>1464</v>
      </c>
      <c r="B1875" s="96" t="s">
        <v>1471</v>
      </c>
      <c r="C1875" s="113">
        <v>6753.8</v>
      </c>
      <c r="D1875" s="114" t="s">
        <v>1232</v>
      </c>
    </row>
    <row r="1876" spans="1:4">
      <c r="A1876" s="101" t="s">
        <v>1452</v>
      </c>
      <c r="B1876" s="96" t="s">
        <v>1200</v>
      </c>
      <c r="C1876" s="110">
        <v>545.41</v>
      </c>
      <c r="D1876" s="114" t="s">
        <v>1232</v>
      </c>
    </row>
    <row r="1877" spans="1:4">
      <c r="A1877" s="101" t="s">
        <v>1452</v>
      </c>
      <c r="B1877" s="96" t="s">
        <v>888</v>
      </c>
      <c r="C1877" s="113">
        <v>4561.6400000000003</v>
      </c>
      <c r="D1877" s="114" t="s">
        <v>1232</v>
      </c>
    </row>
    <row r="1878" spans="1:4">
      <c r="A1878" s="101" t="s">
        <v>1449</v>
      </c>
      <c r="B1878" s="96" t="s">
        <v>894</v>
      </c>
      <c r="C1878" s="113">
        <v>2940.76</v>
      </c>
      <c r="D1878" s="114" t="s">
        <v>1232</v>
      </c>
    </row>
    <row r="1879" spans="1:4">
      <c r="A1879" s="101" t="s">
        <v>1449</v>
      </c>
      <c r="B1879" s="96" t="s">
        <v>894</v>
      </c>
      <c r="C1879" s="113">
        <v>2830.84</v>
      </c>
      <c r="D1879" s="114" t="s">
        <v>1232</v>
      </c>
    </row>
    <row r="1880" spans="1:4">
      <c r="A1880" s="101" t="s">
        <v>1449</v>
      </c>
      <c r="B1880" s="96" t="s">
        <v>894</v>
      </c>
      <c r="C1880" s="113">
        <v>6091.36</v>
      </c>
      <c r="D1880" s="114" t="s">
        <v>1232</v>
      </c>
    </row>
    <row r="1881" spans="1:4">
      <c r="A1881" s="101" t="s">
        <v>1452</v>
      </c>
      <c r="B1881" s="96" t="s">
        <v>1100</v>
      </c>
      <c r="C1881" s="113">
        <v>6406.31</v>
      </c>
      <c r="D1881" s="114" t="s">
        <v>1232</v>
      </c>
    </row>
    <row r="1882" spans="1:4">
      <c r="A1882" s="101" t="s">
        <v>1449</v>
      </c>
      <c r="B1882" s="96" t="s">
        <v>857</v>
      </c>
      <c r="C1882" s="113">
        <v>5114.88</v>
      </c>
      <c r="D1882" s="114" t="s">
        <v>1232</v>
      </c>
    </row>
    <row r="1883" spans="1:4">
      <c r="A1883" s="101" t="s">
        <v>1461</v>
      </c>
      <c r="B1883" s="96" t="s">
        <v>640</v>
      </c>
      <c r="C1883" s="113">
        <v>3792</v>
      </c>
      <c r="D1883" s="114" t="s">
        <v>1232</v>
      </c>
    </row>
    <row r="1884" spans="1:4">
      <c r="A1884" s="101" t="s">
        <v>1461</v>
      </c>
      <c r="B1884" s="96" t="s">
        <v>1078</v>
      </c>
      <c r="C1884" s="113">
        <v>1792</v>
      </c>
      <c r="D1884" s="114" t="s">
        <v>1232</v>
      </c>
    </row>
    <row r="1885" spans="1:4">
      <c r="A1885" s="101" t="s">
        <v>1464</v>
      </c>
      <c r="B1885" s="96" t="s">
        <v>1472</v>
      </c>
      <c r="C1885" s="113">
        <v>7455</v>
      </c>
      <c r="D1885" s="114" t="s">
        <v>1232</v>
      </c>
    </row>
    <row r="1886" spans="1:4">
      <c r="A1886" s="101" t="s">
        <v>1449</v>
      </c>
      <c r="B1886" s="96" t="s">
        <v>958</v>
      </c>
      <c r="C1886" s="113">
        <v>5581</v>
      </c>
      <c r="D1886" s="114" t="s">
        <v>1232</v>
      </c>
    </row>
    <row r="1887" spans="1:4">
      <c r="A1887" s="101" t="s">
        <v>1447</v>
      </c>
      <c r="B1887" s="96" t="s">
        <v>1473</v>
      </c>
      <c r="C1887" s="113">
        <v>3251.81</v>
      </c>
      <c r="D1887" s="106" t="s">
        <v>934</v>
      </c>
    </row>
    <row r="1888" spans="1:4">
      <c r="A1888" s="101" t="s">
        <v>243</v>
      </c>
      <c r="B1888" s="96" t="s">
        <v>1474</v>
      </c>
      <c r="C1888" s="113">
        <v>9875.81</v>
      </c>
      <c r="D1888" s="106" t="s">
        <v>934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F2E8-E55E-47E8-B053-120CD44E05FE}">
  <dimension ref="A1:C3"/>
  <sheetViews>
    <sheetView workbookViewId="0">
      <selection activeCell="A29" sqref="A29"/>
    </sheetView>
  </sheetViews>
  <sheetFormatPr defaultColWidth="11.42578125" defaultRowHeight="15"/>
  <cols>
    <col min="1" max="1" width="80" customWidth="1"/>
    <col min="2" max="2" width="23.28515625" customWidth="1"/>
    <col min="3" max="3" width="25" customWidth="1"/>
  </cols>
  <sheetData>
    <row r="1" spans="1:3" s="1" customFormat="1">
      <c r="A1" s="1" t="s">
        <v>0</v>
      </c>
      <c r="B1" s="1" t="s">
        <v>1</v>
      </c>
      <c r="C1" s="1" t="s">
        <v>2</v>
      </c>
    </row>
    <row r="2" spans="1:3">
      <c r="A2" s="2" t="s">
        <v>1475</v>
      </c>
      <c r="B2" t="s">
        <v>301</v>
      </c>
    </row>
    <row r="3" spans="1:3">
      <c r="A3" s="2"/>
    </row>
  </sheetData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E9E63-F21B-4F46-8863-091B64C15924}">
  <dimension ref="A1:C25"/>
  <sheetViews>
    <sheetView tabSelected="1" workbookViewId="0">
      <selection activeCell="A16" sqref="A16:XFD16"/>
    </sheetView>
  </sheetViews>
  <sheetFormatPr defaultColWidth="11.42578125" defaultRowHeight="15"/>
  <cols>
    <col min="1" max="1" width="80" customWidth="1"/>
    <col min="2" max="2" width="23.28515625" customWidth="1"/>
    <col min="3" max="3" width="25" customWidth="1"/>
  </cols>
  <sheetData>
    <row r="1" spans="1:3" s="1" customFormat="1">
      <c r="A1" s="1" t="s">
        <v>0</v>
      </c>
      <c r="B1" s="1" t="s">
        <v>1</v>
      </c>
      <c r="C1" s="1" t="s">
        <v>2</v>
      </c>
    </row>
    <row r="2" spans="1:3">
      <c r="A2" t="s">
        <v>1476</v>
      </c>
      <c r="B2" t="s">
        <v>1477</v>
      </c>
      <c r="C2">
        <v>13672.68</v>
      </c>
    </row>
    <row r="3" spans="1:3">
      <c r="A3" s="15" t="s">
        <v>1478</v>
      </c>
    </row>
    <row r="4" spans="1:3">
      <c r="A4" s="2" t="s">
        <v>1479</v>
      </c>
      <c r="B4" s="2" t="s">
        <v>1480</v>
      </c>
      <c r="C4" s="2">
        <v>184.3</v>
      </c>
    </row>
    <row r="5" spans="1:3">
      <c r="A5" s="2" t="s">
        <v>1481</v>
      </c>
      <c r="B5" s="2" t="s">
        <v>1482</v>
      </c>
      <c r="C5" s="2">
        <v>132.80000000000001</v>
      </c>
    </row>
    <row r="7" spans="1:3">
      <c r="A7" s="15" t="s">
        <v>1483</v>
      </c>
    </row>
    <row r="8" spans="1:3" ht="15.75">
      <c r="A8" s="2" t="s">
        <v>1484</v>
      </c>
      <c r="B8" s="84" t="s">
        <v>1485</v>
      </c>
      <c r="C8" s="85">
        <v>2010</v>
      </c>
    </row>
    <row r="10" spans="1:3">
      <c r="A10" s="15" t="s">
        <v>1486</v>
      </c>
    </row>
    <row r="11" spans="1:3">
      <c r="A11" s="2" t="s">
        <v>1487</v>
      </c>
      <c r="B11" s="86" t="s">
        <v>1488</v>
      </c>
      <c r="C11" s="85">
        <v>4974.42</v>
      </c>
    </row>
    <row r="12" spans="1:3">
      <c r="A12" s="2" t="s">
        <v>1489</v>
      </c>
      <c r="B12" s="2" t="s">
        <v>1490</v>
      </c>
      <c r="C12" s="85">
        <v>4256.8599999999997</v>
      </c>
    </row>
    <row r="13" spans="1:3">
      <c r="A13" s="2" t="s">
        <v>1491</v>
      </c>
      <c r="B13" s="2" t="s">
        <v>1492</v>
      </c>
      <c r="C13" s="85">
        <v>1646.95</v>
      </c>
    </row>
    <row r="15" spans="1:3">
      <c r="A15" s="15" t="s">
        <v>1493</v>
      </c>
    </row>
    <row r="16" spans="1:3">
      <c r="A16" s="2" t="s">
        <v>1494</v>
      </c>
      <c r="B16" s="2" t="s">
        <v>1495</v>
      </c>
      <c r="C16" s="2">
        <v>9.08</v>
      </c>
    </row>
    <row r="17" spans="1:3">
      <c r="A17" s="2" t="s">
        <v>1496</v>
      </c>
      <c r="B17" s="2" t="s">
        <v>1497</v>
      </c>
      <c r="C17" s="51">
        <v>5785.12</v>
      </c>
    </row>
    <row r="18" spans="1:3">
      <c r="A18" s="2" t="s">
        <v>1496</v>
      </c>
      <c r="B18" s="2" t="s">
        <v>1497</v>
      </c>
      <c r="C18" s="51">
        <v>1239.67</v>
      </c>
    </row>
    <row r="19" spans="1:3">
      <c r="A19" s="2" t="s">
        <v>1498</v>
      </c>
      <c r="B19" s="2" t="s">
        <v>1499</v>
      </c>
      <c r="C19" s="51">
        <v>9000</v>
      </c>
    </row>
    <row r="20" spans="1:3">
      <c r="A20" s="2" t="s">
        <v>1500</v>
      </c>
      <c r="B20" s="2" t="s">
        <v>1499</v>
      </c>
      <c r="C20" s="51">
        <v>3400</v>
      </c>
    </row>
    <row r="21" spans="1:3">
      <c r="A21" s="2" t="s">
        <v>1501</v>
      </c>
      <c r="B21" s="2" t="s">
        <v>1499</v>
      </c>
      <c r="C21" s="2">
        <v>112</v>
      </c>
    </row>
    <row r="22" spans="1:3">
      <c r="A22" s="2" t="s">
        <v>1501</v>
      </c>
      <c r="B22" s="2" t="s">
        <v>1499</v>
      </c>
      <c r="C22" s="2">
        <v>288</v>
      </c>
    </row>
    <row r="23" spans="1:3">
      <c r="A23" s="2" t="s">
        <v>1502</v>
      </c>
      <c r="B23" s="2" t="s">
        <v>1503</v>
      </c>
      <c r="C23" s="54">
        <v>34.67</v>
      </c>
    </row>
    <row r="24" spans="1:3">
      <c r="A24" s="2" t="s">
        <v>1504</v>
      </c>
      <c r="B24" s="2" t="s">
        <v>1505</v>
      </c>
      <c r="C24" s="2">
        <v>172.5</v>
      </c>
    </row>
    <row r="25" spans="1:3">
      <c r="A25" s="2" t="s">
        <v>1506</v>
      </c>
      <c r="B25" s="2" t="s">
        <v>1507</v>
      </c>
      <c r="C25" s="54">
        <v>67.5</v>
      </c>
    </row>
  </sheetData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9920F-125E-4568-B5E6-F71F5B15414E}">
  <dimension ref="A1:C3"/>
  <sheetViews>
    <sheetView workbookViewId="0">
      <selection activeCell="C4" sqref="C4"/>
    </sheetView>
  </sheetViews>
  <sheetFormatPr defaultColWidth="11.42578125" defaultRowHeight="15"/>
  <cols>
    <col min="1" max="1" width="80" customWidth="1"/>
    <col min="2" max="2" width="23.28515625" customWidth="1"/>
    <col min="3" max="3" width="25" customWidth="1"/>
  </cols>
  <sheetData>
    <row r="1" spans="1:3" s="1" customFormat="1">
      <c r="A1" s="1" t="s">
        <v>0</v>
      </c>
      <c r="B1" s="1" t="s">
        <v>1</v>
      </c>
      <c r="C1" s="1" t="s">
        <v>2</v>
      </c>
    </row>
    <row r="2" spans="1:3" ht="15.75">
      <c r="A2" s="4" t="s">
        <v>1508</v>
      </c>
      <c r="B2" t="s">
        <v>1509</v>
      </c>
      <c r="C2">
        <v>24780</v>
      </c>
    </row>
    <row r="3" spans="1:3">
      <c r="A3" t="s">
        <v>1510</v>
      </c>
      <c r="B3" t="s">
        <v>1511</v>
      </c>
      <c r="C3">
        <v>75755</v>
      </c>
    </row>
  </sheetData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F047-B0A3-478F-97C7-0DA164658789}">
  <dimension ref="A1:C18"/>
  <sheetViews>
    <sheetView workbookViewId="0">
      <selection activeCell="C2" sqref="C2:C16"/>
    </sheetView>
  </sheetViews>
  <sheetFormatPr defaultColWidth="9.140625" defaultRowHeight="15"/>
  <cols>
    <col min="1" max="1" width="63.28515625" customWidth="1"/>
    <col min="2" max="2" width="31.7109375" customWidth="1"/>
    <col min="3" max="3" width="21.42578125" style="17" customWidth="1"/>
  </cols>
  <sheetData>
    <row r="1" spans="1:3">
      <c r="A1" s="15" t="s">
        <v>1512</v>
      </c>
      <c r="B1" s="15" t="s">
        <v>1513</v>
      </c>
      <c r="C1" s="18" t="s">
        <v>1514</v>
      </c>
    </row>
    <row r="2" spans="1:3">
      <c r="A2" t="s">
        <v>1515</v>
      </c>
      <c r="B2" t="s">
        <v>1516</v>
      </c>
      <c r="C2" s="20" t="s">
        <v>1517</v>
      </c>
    </row>
    <row r="3" spans="1:3">
      <c r="A3" t="s">
        <v>1518</v>
      </c>
      <c r="B3" t="s">
        <v>1516</v>
      </c>
      <c r="C3" s="20" t="s">
        <v>1519</v>
      </c>
    </row>
    <row r="4" spans="1:3">
      <c r="A4" t="s">
        <v>1520</v>
      </c>
      <c r="B4" t="s">
        <v>1521</v>
      </c>
      <c r="C4" s="20" t="s">
        <v>1522</v>
      </c>
    </row>
    <row r="5" spans="1:3">
      <c r="A5" t="s">
        <v>1523</v>
      </c>
      <c r="B5" t="s">
        <v>1524</v>
      </c>
      <c r="C5" s="20" t="s">
        <v>1525</v>
      </c>
    </row>
    <row r="6" spans="1:3">
      <c r="A6" t="s">
        <v>1526</v>
      </c>
      <c r="B6" t="s">
        <v>1527</v>
      </c>
      <c r="C6" s="20" t="s">
        <v>1528</v>
      </c>
    </row>
    <row r="7" spans="1:3">
      <c r="A7" t="s">
        <v>1529</v>
      </c>
      <c r="B7" t="s">
        <v>1530</v>
      </c>
      <c r="C7" s="20" t="s">
        <v>1531</v>
      </c>
    </row>
    <row r="8" spans="1:3">
      <c r="A8" t="s">
        <v>1532</v>
      </c>
      <c r="B8" t="s">
        <v>1533</v>
      </c>
      <c r="C8" s="20">
        <v>1465</v>
      </c>
    </row>
    <row r="9" spans="1:3">
      <c r="A9" t="s">
        <v>1534</v>
      </c>
      <c r="B9" t="s">
        <v>1535</v>
      </c>
      <c r="C9" s="20" t="s">
        <v>1536</v>
      </c>
    </row>
    <row r="10" spans="1:3">
      <c r="A10" t="s">
        <v>1537</v>
      </c>
      <c r="B10" t="s">
        <v>1516</v>
      </c>
      <c r="C10" s="20" t="s">
        <v>1538</v>
      </c>
    </row>
    <row r="11" spans="1:3">
      <c r="A11" t="s">
        <v>1539</v>
      </c>
      <c r="B11" t="s">
        <v>1516</v>
      </c>
      <c r="C11" s="20" t="s">
        <v>1540</v>
      </c>
    </row>
    <row r="12" spans="1:3">
      <c r="A12" t="s">
        <v>1541</v>
      </c>
      <c r="B12" t="s">
        <v>1535</v>
      </c>
      <c r="C12" s="20" t="s">
        <v>1542</v>
      </c>
    </row>
    <row r="13" spans="1:3">
      <c r="A13" t="s">
        <v>1543</v>
      </c>
      <c r="B13" t="s">
        <v>1544</v>
      </c>
      <c r="C13" s="20" t="s">
        <v>1545</v>
      </c>
    </row>
    <row r="14" spans="1:3">
      <c r="A14" t="s">
        <v>1546</v>
      </c>
      <c r="B14" t="s">
        <v>1547</v>
      </c>
      <c r="C14" s="20" t="s">
        <v>1548</v>
      </c>
    </row>
    <row r="15" spans="1:3">
      <c r="A15" t="s">
        <v>1549</v>
      </c>
      <c r="B15" t="s">
        <v>1550</v>
      </c>
      <c r="C15" s="20" t="s">
        <v>1551</v>
      </c>
    </row>
    <row r="16" spans="1:3">
      <c r="A16" t="s">
        <v>1552</v>
      </c>
      <c r="B16" t="s">
        <v>1553</v>
      </c>
      <c r="C16" s="20" t="s">
        <v>1554</v>
      </c>
    </row>
    <row r="17" spans="3:3">
      <c r="C17" s="19"/>
    </row>
    <row r="18" spans="3:3">
      <c r="C18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358103C78D13489DB175FB8AC73785" ma:contentTypeVersion="4" ma:contentTypeDescription="Crée un document." ma:contentTypeScope="" ma:versionID="549a431fd06118da2080a0a96ae56115">
  <xsd:schema xmlns:xsd="http://www.w3.org/2001/XMLSchema" xmlns:xs="http://www.w3.org/2001/XMLSchema" xmlns:p="http://schemas.microsoft.com/office/2006/metadata/properties" xmlns:ns2="a771ad4e-23ba-4be1-828a-65fcf665dff2" xmlns:ns3="653f9992-59fe-412f-adb5-f2f3889d98a4" targetNamespace="http://schemas.microsoft.com/office/2006/metadata/properties" ma:root="true" ma:fieldsID="602d704b032f946d40723c9e09922a82" ns2:_="" ns3:_="">
    <xsd:import namespace="a771ad4e-23ba-4be1-828a-65fcf665dff2"/>
    <xsd:import namespace="653f9992-59fe-412f-adb5-f2f3889d98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1ad4e-23ba-4be1-828a-65fcf665df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f9992-59fe-412f-adb5-f2f3889d98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8202A-CFFE-45F2-807D-65C3D286BECA}"/>
</file>

<file path=customXml/itemProps2.xml><?xml version="1.0" encoding="utf-8"?>
<ds:datastoreItem xmlns:ds="http://schemas.openxmlformats.org/officeDocument/2006/customXml" ds:itemID="{574FE1D1-529B-4622-8CBB-D9230ECC188E}"/>
</file>

<file path=customXml/itemProps3.xml><?xml version="1.0" encoding="utf-8"?>
<ds:datastoreItem xmlns:ds="http://schemas.openxmlformats.org/officeDocument/2006/customXml" ds:itemID="{169B8467-9C31-443F-BCA9-91A03C5C6E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Commission Communautaire Française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LOTIN</dc:creator>
  <cp:keywords/>
  <dc:description/>
  <cp:lastModifiedBy>Marc LOTIN</cp:lastModifiedBy>
  <cp:revision/>
  <dcterms:created xsi:type="dcterms:W3CDTF">2021-02-10T10:56:21Z</dcterms:created>
  <dcterms:modified xsi:type="dcterms:W3CDTF">2022-04-29T06:56:48Z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0x01010088358103C78D13489DB175FB8AC73785</vt:lpwstr>
  </property>
</Properties>
</file>